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28455" windowHeight="13740"/>
  </bookViews>
  <sheets>
    <sheet name="5.4.1" sheetId="1" r:id="rId1"/>
    <sheet name="5.4.2" sheetId="2" r:id="rId2"/>
    <sheet name="5.4.3" sheetId="3" r:id="rId3"/>
    <sheet name="5.4.4" sheetId="4" r:id="rId4"/>
    <sheet name="5.4.5" sheetId="5" r:id="rId5"/>
    <sheet name="5.4.6" sheetId="6" r:id="rId6"/>
    <sheet name="5.4.7" sheetId="7" r:id="rId7"/>
    <sheet name="5.4.8" sheetId="8" r:id="rId8"/>
    <sheet name="5.4.9" sheetId="9" r:id="rId9"/>
    <sheet name="5.4.10" sheetId="10" r:id="rId10"/>
    <sheet name="5.4.11" sheetId="11" r:id="rId11"/>
  </sheets>
  <calcPr calcId="124519"/>
</workbook>
</file>

<file path=xl/calcChain.xml><?xml version="1.0" encoding="utf-8"?>
<calcChain xmlns="http://schemas.openxmlformats.org/spreadsheetml/2006/main">
  <c r="M35" i="11"/>
  <c r="M24"/>
  <c r="M22"/>
  <c r="M21"/>
  <c r="M18"/>
  <c r="M14"/>
  <c r="M11"/>
  <c r="M10"/>
  <c r="M9"/>
  <c r="M8"/>
  <c r="M7"/>
  <c r="M6"/>
  <c r="M5"/>
  <c r="M6" i="4"/>
  <c r="M5"/>
</calcChain>
</file>

<file path=xl/sharedStrings.xml><?xml version="1.0" encoding="utf-8"?>
<sst xmlns="http://schemas.openxmlformats.org/spreadsheetml/2006/main" count="225" uniqueCount="123">
  <si>
    <t>Ukupan broj djece u osnovnoj i srednjoj školi po razredima u Republici Hrvatskoj i Međimurskoj županiji u školskoj godini 2022./2023.</t>
  </si>
  <si>
    <t>Preventivni pregledi u osnovnoj i srednjoj školi po razredima u Republici Hrvatskoj i Međimurskoj županiji u školskoj godini 2022./2023.</t>
  </si>
  <si>
    <t>Ukupan broj obavljenih skrininga u osnovnoj i srednjoj školi po razredima u Republici Hrvatskoj i Međimurskoj županiji u školskoj godini 2022./2023.</t>
  </si>
  <si>
    <t>SISTEMATSKI PREGLEDI</t>
  </si>
  <si>
    <t>OSNOVNA ŠKOLA</t>
  </si>
  <si>
    <t>Namjenski pregledi i cijepljenje u osnovnoj i srednjoj školi u Republici Hrvatskoj i Međimurskoj županiji u školskoj godini 2022./2023.</t>
  </si>
  <si>
    <t>KONTROLNI PREGLEDI</t>
  </si>
  <si>
    <t>SKRINING ZA UČENIKE S RIZIKOM</t>
  </si>
  <si>
    <t>SREDNJA ŠKOLA</t>
  </si>
  <si>
    <t>CIJEPLJENJE</t>
  </si>
  <si>
    <t>razred</t>
  </si>
  <si>
    <t>I</t>
  </si>
  <si>
    <t>Upis u I razred</t>
  </si>
  <si>
    <t>NAMJENSKI PREGLEDI – OSNOVNE ŠKOLE</t>
  </si>
  <si>
    <t>III</t>
  </si>
  <si>
    <t>V</t>
  </si>
  <si>
    <t>VI</t>
  </si>
  <si>
    <t>VII</t>
  </si>
  <si>
    <t>VIII</t>
  </si>
  <si>
    <t>Ukupno</t>
  </si>
  <si>
    <t>I Srednje</t>
  </si>
  <si>
    <t>OSNOVNE ŠKOLE</t>
  </si>
  <si>
    <t>Fakultet</t>
  </si>
  <si>
    <t>SREDNJE ŠKOLE</t>
  </si>
  <si>
    <t>FAKULTET</t>
  </si>
  <si>
    <t>Rep. Hrvatska</t>
  </si>
  <si>
    <t>Osnovne škole</t>
  </si>
  <si>
    <t>Ostali</t>
  </si>
  <si>
    <t>II</t>
  </si>
  <si>
    <t>Srednje škole</t>
  </si>
  <si>
    <t>Prilagođeni program t.k.</t>
  </si>
  <si>
    <t>Međ. Županija</t>
  </si>
  <si>
    <t>IV</t>
  </si>
  <si>
    <t>Pregledi sportaša</t>
  </si>
  <si>
    <t>Smještaj u dom</t>
  </si>
  <si>
    <t>Upis u sr. školu</t>
  </si>
  <si>
    <t>Prije i nakon cijepljenja</t>
  </si>
  <si>
    <t>Ostalo</t>
  </si>
  <si>
    <t>Ukupno namjenski pregledi</t>
  </si>
  <si>
    <t xml:space="preserve">Ciljani osn.šk. </t>
  </si>
  <si>
    <t>Izvor podataka: Godišnje izvješće Djelatnosti školske medicine Zavoda za javno zdravstvo Međimurske županije za školsku godinu 2022./2023., Hrvatski zdravstveno-statistički ljetopis za 2023. god. – tablični podaci. Ured za prosvjetu, kulturu, informiranje, šport i tjelesnu kulturu Međimurske županije, Čakovec, 2023. god.</t>
  </si>
  <si>
    <t>IV/V</t>
  </si>
  <si>
    <t>Svega</t>
  </si>
  <si>
    <t>NAMJENSKI PREGLEDI – SREDNJE ŠKOLE</t>
  </si>
  <si>
    <t>UKUPNO</t>
  </si>
  <si>
    <t>Upis na fakultet</t>
  </si>
  <si>
    <t>Ciljani sred. šk.</t>
  </si>
  <si>
    <t>Osnovne i srednje škole</t>
  </si>
  <si>
    <t>Obilasci škola i školskih kuhinja u osnovnim i srednjim školama u Republici Hrvatskoj i Međimurskoj županiji u školskoj godini 2022./2023.</t>
  </si>
  <si>
    <t>Obilazak škola</t>
  </si>
  <si>
    <t>Higjenska kontrola</t>
  </si>
  <si>
    <t>Nadzor nad prehranom</t>
  </si>
  <si>
    <t>Ukupan broj posjeta savjetovalištima u osnovnoj i srednjoj školi u Republici Hrvatskoj i Međimurskoj županiji u školskoj godini 2022./2023.</t>
  </si>
  <si>
    <t>Osnovna škola</t>
  </si>
  <si>
    <t>Broj učenika i ostalih obuhvaćenih zdravstvenim odgojem u osnovnoj školi u Republici Hrvatskoj i Međimurskoj županiji u školskoj godini 2022./2023.</t>
  </si>
  <si>
    <t>Srednja škola</t>
  </si>
  <si>
    <t>Učenika</t>
  </si>
  <si>
    <t>Roditelji/staratelji</t>
  </si>
  <si>
    <t>Obitelj</t>
  </si>
  <si>
    <t>Nastavn./suradn.</t>
  </si>
  <si>
    <t>Doktor ili sestra</t>
  </si>
  <si>
    <t>Pravilno pranje zuba</t>
  </si>
  <si>
    <t>Skrivene kalorije</t>
  </si>
  <si>
    <t>Promjene vezane uz pubertet i higijenu</t>
  </si>
  <si>
    <t>Ostale teme</t>
  </si>
  <si>
    <t>Za roditelje/ staratelje</t>
  </si>
  <si>
    <t xml:space="preserve"> Broj učenika i ostalih obuhvaćenih zdravstvenim odgojem u srednjoj školi u Republici Hrvatskoj i Međimurskoj županiji u školskoj godini 2022./2023.</t>
  </si>
  <si>
    <t>Zaštita reproduktivnog zdravlja</t>
  </si>
  <si>
    <t>Utjecaj
 spolno 
prenosivih bolesti</t>
  </si>
  <si>
    <t>Sveukupno OŠ i SŠ</t>
  </si>
  <si>
    <t>Utvrđivanje psihofizičke sposobnosti i primjerenog oblika obrazovanja u školskoj godini 2022./2023.</t>
  </si>
  <si>
    <t>Upis u 1.r. osnovne škole</t>
  </si>
  <si>
    <t>Timska sinteza</t>
  </si>
  <si>
    <t>Dodatni ciljani pregled</t>
  </si>
  <si>
    <t>Timska sinteza za primjereni oblik školovanja</t>
  </si>
  <si>
    <t>Dodatni ciljani pregled za primjereni oblik školovanja</t>
  </si>
  <si>
    <t>Pregled i procjena psihof. sposobnosti</t>
  </si>
  <si>
    <t>Ekspertiza za primjereni oblik školovanja</t>
  </si>
  <si>
    <t>Broj učenika i redovitih sveučilištaraca u Republici Hrvatskoj i Međimurskoj županiji krajem školske godine 2022./2023.</t>
  </si>
  <si>
    <t>REPUBLIKA HRVATSKA</t>
  </si>
  <si>
    <t>MEĐIMURSKA ŽUPANIJA</t>
  </si>
  <si>
    <t>Redoviti sveučilištarci</t>
  </si>
  <si>
    <t>Sistematski pregledi školske djece i mladeži u Međimurskoj županiji za školsku godinu 2022./2023.</t>
  </si>
  <si>
    <t>SISTEMATSKIM PREGLEDOM UTVRĐENO</t>
  </si>
  <si>
    <t>SREDNJE
 ŠKOLE</t>
  </si>
  <si>
    <t>SVEUKUPNO</t>
  </si>
  <si>
    <t>M</t>
  </si>
  <si>
    <t>Ž</t>
  </si>
  <si>
    <t>UK</t>
  </si>
  <si>
    <t>BROJ UČENIKA UKUPNO</t>
  </si>
  <si>
    <t>BROJ PREGLEDANIH</t>
  </si>
  <si>
    <t>POVEĆANA TT</t>
  </si>
  <si>
    <t>POTHRANJENOST</t>
  </si>
  <si>
    <t>NEPRAVILNO DRŽANJE</t>
  </si>
  <si>
    <t>KIFOZA</t>
  </si>
  <si>
    <t>SKOLIOZA</t>
  </si>
  <si>
    <t>OSTALE STRUKTURALNE DEFORMACIJE KRALJEŠNICE</t>
  </si>
  <si>
    <t>PEDES PLANOVALGI</t>
  </si>
  <si>
    <t>REFRAKCIJSKE ANOMALIJE</t>
  </si>
  <si>
    <t>STRABIZAM</t>
  </si>
  <si>
    <t>SLJEPOĆA NA BOJE</t>
  </si>
  <si>
    <t>OŠTEĆENJE SLUHA</t>
  </si>
  <si>
    <t>ŠTITNJAČA  N</t>
  </si>
  <si>
    <t>ŠTITNJAČA  I  i  &gt; I</t>
  </si>
  <si>
    <t>KARIJES</t>
  </si>
  <si>
    <t>MURMOR CORDIS INNOCENS</t>
  </si>
  <si>
    <t>RR &gt;140/90 mmHg</t>
  </si>
  <si>
    <t>VERIFICIRANE SRČANE MANE</t>
  </si>
  <si>
    <t>DISLALIJA</t>
  </si>
  <si>
    <t>OSTALE GOVORNE MANE</t>
  </si>
  <si>
    <t>Hb UZETO UZORAKA</t>
  </si>
  <si>
    <t>Hb &lt; 11 g/l</t>
  </si>
  <si>
    <t>UZETO UZORAKA URINA</t>
  </si>
  <si>
    <t>URIN ALBUMIN +</t>
  </si>
  <si>
    <t>KRIPTORHIZAM</t>
  </si>
  <si>
    <t>OSTALE ANOMALIJE SPOLOVILA</t>
  </si>
  <si>
    <t>MENARHE</t>
  </si>
  <si>
    <t>EPI</t>
  </si>
  <si>
    <t>PRILAGOĐENI PROGRAM</t>
  </si>
  <si>
    <t>PONAVLJAČI</t>
  </si>
  <si>
    <t>* zbog covid infekcije djelomično odrađeni sistematski pregledi V.r</t>
  </si>
  <si>
    <t>** zbog covid infekcije nisu odrađeni sistenatski pregledi studenata</t>
  </si>
  <si>
    <t>Ekspertiza</t>
  </si>
</sst>
</file>

<file path=xl/styles.xml><?xml version="1.0" encoding="utf-8"?>
<styleSheet xmlns="http://schemas.openxmlformats.org/spreadsheetml/2006/main">
  <fonts count="6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8"/>
      <color theme="1"/>
      <name val="&quot;Arial&quot;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/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/>
    <xf numFmtId="0" fontId="1" fillId="0" borderId="0" xfId="0" applyFont="1" applyAlignment="1">
      <alignment vertical="center" wrapText="1"/>
    </xf>
    <xf numFmtId="3" fontId="1" fillId="0" borderId="1" xfId="0" applyNumberFormat="1" applyFont="1" applyBorder="1" applyAlignment="1"/>
    <xf numFmtId="0" fontId="4" fillId="0" borderId="0" xfId="0" applyFont="1" applyAlignment="1"/>
    <xf numFmtId="3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2" fillId="0" borderId="6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10"/>
  <sheetViews>
    <sheetView showGridLines="0" tabSelected="1" workbookViewId="0">
      <selection activeCell="B8" sqref="B8"/>
    </sheetView>
  </sheetViews>
  <sheetFormatPr defaultColWidth="12.5703125" defaultRowHeight="15.75" customHeight="1"/>
  <sheetData>
    <row r="1" spans="1:16" ht="20.100000000000001" customHeight="1">
      <c r="A1" s="21" t="s">
        <v>0</v>
      </c>
      <c r="B1" s="1"/>
      <c r="K1" s="1"/>
    </row>
    <row r="2" spans="1:16" ht="12.75">
      <c r="B2" s="1"/>
      <c r="K2" s="1"/>
    </row>
    <row r="3" spans="1:16" ht="12.75">
      <c r="A3" s="2"/>
      <c r="B3" s="23" t="s">
        <v>4</v>
      </c>
      <c r="C3" s="24"/>
      <c r="D3" s="24"/>
      <c r="E3" s="24"/>
      <c r="F3" s="24"/>
      <c r="G3" s="24"/>
      <c r="H3" s="24"/>
      <c r="I3" s="24"/>
      <c r="J3" s="25"/>
      <c r="K3" s="23" t="s">
        <v>8</v>
      </c>
      <c r="L3" s="24"/>
      <c r="M3" s="24"/>
      <c r="N3" s="24"/>
      <c r="O3" s="25"/>
      <c r="P3" s="2"/>
    </row>
    <row r="4" spans="1:16" ht="12.75">
      <c r="A4" s="3" t="s">
        <v>10</v>
      </c>
      <c r="B4" s="4" t="s">
        <v>11</v>
      </c>
      <c r="C4" s="4" t="s">
        <v>28</v>
      </c>
      <c r="D4" s="4" t="s">
        <v>14</v>
      </c>
      <c r="E4" s="4" t="s">
        <v>32</v>
      </c>
      <c r="F4" s="4" t="s">
        <v>15</v>
      </c>
      <c r="G4" s="4" t="s">
        <v>16</v>
      </c>
      <c r="H4" s="4" t="s">
        <v>17</v>
      </c>
      <c r="I4" s="4" t="s">
        <v>18</v>
      </c>
      <c r="J4" s="4" t="s">
        <v>19</v>
      </c>
      <c r="K4" s="4" t="s">
        <v>11</v>
      </c>
      <c r="L4" s="4" t="s">
        <v>28</v>
      </c>
      <c r="M4" s="4" t="s">
        <v>14</v>
      </c>
      <c r="N4" s="4" t="s">
        <v>41</v>
      </c>
      <c r="O4" s="4" t="s">
        <v>19</v>
      </c>
      <c r="P4" s="4" t="s">
        <v>42</v>
      </c>
    </row>
    <row r="5" spans="1:16" ht="12.75">
      <c r="A5" s="3" t="s">
        <v>25</v>
      </c>
      <c r="B5" s="5">
        <v>35664</v>
      </c>
      <c r="C5" s="5">
        <v>36891</v>
      </c>
      <c r="D5" s="5">
        <v>37120</v>
      </c>
      <c r="E5" s="5">
        <v>38336</v>
      </c>
      <c r="F5" s="5">
        <v>38118</v>
      </c>
      <c r="G5" s="5">
        <v>39101</v>
      </c>
      <c r="H5" s="5">
        <v>41219</v>
      </c>
      <c r="I5" s="5">
        <v>40021</v>
      </c>
      <c r="J5" s="5">
        <v>306470</v>
      </c>
      <c r="K5" s="5">
        <v>40109</v>
      </c>
      <c r="L5" s="5">
        <v>38312</v>
      </c>
      <c r="M5" s="5">
        <v>38194</v>
      </c>
      <c r="N5" s="5">
        <v>30158</v>
      </c>
      <c r="O5" s="5">
        <v>146773</v>
      </c>
      <c r="P5" s="5">
        <v>453243</v>
      </c>
    </row>
    <row r="6" spans="1:16" ht="12.75">
      <c r="A6" s="3" t="s">
        <v>31</v>
      </c>
      <c r="B6" s="5">
        <v>1153</v>
      </c>
      <c r="C6" s="5">
        <v>1156</v>
      </c>
      <c r="D6" s="5">
        <v>1091</v>
      </c>
      <c r="E6" s="5">
        <v>1168</v>
      </c>
      <c r="F6" s="5">
        <v>1145</v>
      </c>
      <c r="G6" s="5">
        <v>1179</v>
      </c>
      <c r="H6" s="5">
        <v>1217</v>
      </c>
      <c r="I6" s="5">
        <v>1139</v>
      </c>
      <c r="J6" s="5">
        <v>9248</v>
      </c>
      <c r="K6" s="5">
        <v>1113</v>
      </c>
      <c r="L6" s="5">
        <v>926</v>
      </c>
      <c r="M6" s="5">
        <v>938</v>
      </c>
      <c r="N6" s="5">
        <v>639</v>
      </c>
      <c r="O6" s="5">
        <v>3616</v>
      </c>
      <c r="P6" s="5">
        <v>12864</v>
      </c>
    </row>
    <row r="10" spans="1:16" ht="12.75">
      <c r="A10" s="8" t="s">
        <v>40</v>
      </c>
    </row>
  </sheetData>
  <mergeCells count="2">
    <mergeCell ref="B3:J3"/>
    <mergeCell ref="K3:O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10"/>
  <sheetViews>
    <sheetView showGridLines="0" workbookViewId="0">
      <selection activeCell="J18" sqref="J18"/>
    </sheetView>
  </sheetViews>
  <sheetFormatPr defaultColWidth="12.5703125" defaultRowHeight="15.75" customHeight="1"/>
  <cols>
    <col min="1" max="1" width="17.28515625" customWidth="1"/>
    <col min="2" max="2" width="13.140625" bestFit="1" customWidth="1"/>
    <col min="3" max="4" width="6.5703125" customWidth="1"/>
    <col min="5" max="5" width="8.28515625" bestFit="1" customWidth="1"/>
    <col min="6" max="6" width="7.7109375" bestFit="1" customWidth="1"/>
    <col min="7" max="7" width="7.5703125" bestFit="1" customWidth="1"/>
    <col min="8" max="8" width="13.140625" bestFit="1" customWidth="1"/>
    <col min="9" max="10" width="5.5703125" bestFit="1" customWidth="1"/>
    <col min="11" max="11" width="8.28515625" bestFit="1" customWidth="1"/>
    <col min="12" max="12" width="7.7109375" bestFit="1" customWidth="1"/>
    <col min="13" max="13" width="5.85546875" bestFit="1" customWidth="1"/>
    <col min="14" max="14" width="7.28515625" bestFit="1" customWidth="1"/>
  </cols>
  <sheetData>
    <row r="1" spans="1:14" ht="20.100000000000001" customHeight="1">
      <c r="A1" s="21" t="s">
        <v>1</v>
      </c>
      <c r="B1" s="1"/>
      <c r="H1" s="1"/>
    </row>
    <row r="2" spans="1:14" ht="12.75">
      <c r="B2" s="1"/>
      <c r="H2" s="1"/>
    </row>
    <row r="3" spans="1:14" ht="12.75">
      <c r="A3" s="2"/>
      <c r="B3" s="23" t="s">
        <v>3</v>
      </c>
      <c r="C3" s="24"/>
      <c r="D3" s="24"/>
      <c r="E3" s="24"/>
      <c r="F3" s="24"/>
      <c r="G3" s="25"/>
      <c r="H3" s="23" t="s">
        <v>6</v>
      </c>
      <c r="I3" s="24"/>
      <c r="J3" s="24"/>
      <c r="K3" s="24"/>
      <c r="L3" s="24"/>
      <c r="M3" s="25"/>
      <c r="N3" s="2"/>
    </row>
    <row r="4" spans="1:14" ht="12.75">
      <c r="A4" s="3" t="s">
        <v>10</v>
      </c>
      <c r="B4" s="4" t="s">
        <v>12</v>
      </c>
      <c r="C4" s="4" t="s">
        <v>15</v>
      </c>
      <c r="D4" s="4" t="s">
        <v>18</v>
      </c>
      <c r="E4" s="4" t="s">
        <v>20</v>
      </c>
      <c r="F4" s="4" t="s">
        <v>22</v>
      </c>
      <c r="G4" s="4" t="s">
        <v>19</v>
      </c>
      <c r="H4" s="4" t="s">
        <v>12</v>
      </c>
      <c r="I4" s="4" t="s">
        <v>15</v>
      </c>
      <c r="J4" s="4" t="s">
        <v>18</v>
      </c>
      <c r="K4" s="4" t="s">
        <v>20</v>
      </c>
      <c r="L4" s="4" t="s">
        <v>22</v>
      </c>
      <c r="M4" s="4" t="s">
        <v>27</v>
      </c>
      <c r="N4" s="4" t="s">
        <v>19</v>
      </c>
    </row>
    <row r="5" spans="1:14" ht="12.75">
      <c r="A5" s="3" t="s">
        <v>25</v>
      </c>
      <c r="B5" s="5">
        <v>40400</v>
      </c>
      <c r="C5" s="5">
        <v>32823</v>
      </c>
      <c r="D5" s="5">
        <v>39491</v>
      </c>
      <c r="E5" s="5">
        <v>24981</v>
      </c>
      <c r="F5" s="5">
        <v>10308</v>
      </c>
      <c r="G5" s="5">
        <v>148003</v>
      </c>
      <c r="H5" s="5">
        <v>2766</v>
      </c>
      <c r="I5" s="5">
        <v>1401</v>
      </c>
      <c r="J5" s="5">
        <v>2837</v>
      </c>
      <c r="K5" s="5">
        <v>578</v>
      </c>
      <c r="L5" s="5">
        <v>109</v>
      </c>
      <c r="M5" s="5">
        <v>3317</v>
      </c>
      <c r="N5" s="5">
        <v>11008</v>
      </c>
    </row>
    <row r="6" spans="1:14" ht="12.75">
      <c r="A6" s="3" t="s">
        <v>31</v>
      </c>
      <c r="B6" s="5">
        <v>1345</v>
      </c>
      <c r="C6" s="5">
        <v>1051</v>
      </c>
      <c r="D6" s="5">
        <v>1110</v>
      </c>
      <c r="E6" s="5">
        <v>911</v>
      </c>
      <c r="F6" s="5">
        <v>139</v>
      </c>
      <c r="G6" s="5">
        <v>4556</v>
      </c>
      <c r="H6" s="5">
        <v>19</v>
      </c>
      <c r="I6" s="5">
        <v>11</v>
      </c>
      <c r="J6" s="5">
        <v>18</v>
      </c>
      <c r="K6" s="5">
        <v>25</v>
      </c>
      <c r="L6" s="5">
        <v>5</v>
      </c>
      <c r="M6" s="5">
        <v>11</v>
      </c>
      <c r="N6" s="5">
        <v>89</v>
      </c>
    </row>
    <row r="10" spans="1:14" ht="12.75">
      <c r="A10" s="8" t="s">
        <v>40</v>
      </c>
    </row>
  </sheetData>
  <mergeCells count="2">
    <mergeCell ref="B3:G3"/>
    <mergeCell ref="H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1"/>
  <sheetViews>
    <sheetView showGridLines="0" workbookViewId="0">
      <selection activeCell="G18" sqref="G18"/>
    </sheetView>
  </sheetViews>
  <sheetFormatPr defaultColWidth="12.5703125" defaultRowHeight="15.75" customHeight="1"/>
  <cols>
    <col min="2" max="5" width="6.5703125" bestFit="1" customWidth="1"/>
    <col min="6" max="6" width="7.5703125" bestFit="1" customWidth="1"/>
    <col min="7" max="7" width="17.42578125" bestFit="1" customWidth="1"/>
    <col min="8" max="8" width="16.5703125" bestFit="1" customWidth="1"/>
    <col min="9" max="9" width="10.28515625" bestFit="1" customWidth="1"/>
  </cols>
  <sheetData>
    <row r="1" spans="1:9" ht="20.100000000000001" customHeight="1">
      <c r="A1" s="21" t="s">
        <v>2</v>
      </c>
      <c r="B1" s="1"/>
      <c r="G1" s="1"/>
    </row>
    <row r="2" spans="1:9" ht="12.75">
      <c r="B2" s="1"/>
      <c r="G2" s="1"/>
    </row>
    <row r="3" spans="1:9" ht="12.75">
      <c r="A3" s="2"/>
      <c r="B3" s="23" t="s">
        <v>4</v>
      </c>
      <c r="C3" s="24"/>
      <c r="D3" s="24"/>
      <c r="E3" s="24"/>
      <c r="F3" s="25"/>
      <c r="G3" s="23" t="s">
        <v>7</v>
      </c>
      <c r="H3" s="24"/>
      <c r="I3" s="25"/>
    </row>
    <row r="4" spans="1:9" ht="12.75">
      <c r="A4" s="3" t="s">
        <v>10</v>
      </c>
      <c r="B4" s="4" t="s">
        <v>11</v>
      </c>
      <c r="C4" s="4" t="s">
        <v>14</v>
      </c>
      <c r="D4" s="4" t="s">
        <v>16</v>
      </c>
      <c r="E4" s="4" t="s">
        <v>17</v>
      </c>
      <c r="F4" s="4" t="s">
        <v>19</v>
      </c>
      <c r="G4" s="4" t="s">
        <v>21</v>
      </c>
      <c r="H4" s="4" t="s">
        <v>23</v>
      </c>
      <c r="I4" s="4" t="s">
        <v>24</v>
      </c>
    </row>
    <row r="5" spans="1:9" ht="12.75">
      <c r="A5" s="3" t="s">
        <v>25</v>
      </c>
      <c r="B5" s="5">
        <v>28337</v>
      </c>
      <c r="C5" s="5">
        <v>85761</v>
      </c>
      <c r="D5" s="5">
        <v>51695</v>
      </c>
      <c r="E5" s="5">
        <v>18460</v>
      </c>
      <c r="F5" s="5">
        <v>184253</v>
      </c>
      <c r="G5" s="5">
        <v>35662</v>
      </c>
      <c r="H5" s="5">
        <v>2283</v>
      </c>
      <c r="I5" s="5">
        <v>386</v>
      </c>
    </row>
    <row r="6" spans="1:9" ht="12.75">
      <c r="A6" s="3" t="s">
        <v>31</v>
      </c>
      <c r="B6" s="5">
        <v>16</v>
      </c>
      <c r="C6" s="5">
        <v>3091</v>
      </c>
      <c r="D6" s="5">
        <v>1983</v>
      </c>
      <c r="E6" s="5">
        <v>1082</v>
      </c>
      <c r="F6" s="5">
        <v>6172</v>
      </c>
      <c r="G6" s="5">
        <v>1278</v>
      </c>
      <c r="H6" s="5">
        <v>1</v>
      </c>
      <c r="I6" s="5">
        <v>0</v>
      </c>
    </row>
    <row r="11" spans="1:9" ht="12.75">
      <c r="A11" s="8" t="s">
        <v>40</v>
      </c>
    </row>
  </sheetData>
  <mergeCells count="2">
    <mergeCell ref="B3:F3"/>
    <mergeCell ref="G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15"/>
  <sheetViews>
    <sheetView showGridLines="0" workbookViewId="0">
      <selection activeCell="J22" sqref="J22"/>
    </sheetView>
  </sheetViews>
  <sheetFormatPr defaultColWidth="12.5703125" defaultRowHeight="15.75" customHeight="1"/>
  <cols>
    <col min="2" max="2" width="21" bestFit="1" customWidth="1"/>
    <col min="3" max="3" width="15.5703125" bestFit="1" customWidth="1"/>
    <col min="4" max="4" width="14.140625" bestFit="1" customWidth="1"/>
    <col min="5" max="5" width="21" bestFit="1" customWidth="1"/>
    <col min="6" max="6" width="20.28515625" bestFit="1" customWidth="1"/>
    <col min="7" max="7" width="14.140625" bestFit="1" customWidth="1"/>
    <col min="8" max="8" width="23.7109375" bestFit="1" customWidth="1"/>
    <col min="9" max="9" width="20.28515625" bestFit="1" customWidth="1"/>
    <col min="10" max="10" width="21" bestFit="1" customWidth="1"/>
    <col min="11" max="11" width="23.7109375" bestFit="1" customWidth="1"/>
    <col min="12" max="12" width="13.42578125" bestFit="1" customWidth="1"/>
    <col min="13" max="13" width="7.28515625" bestFit="1" customWidth="1"/>
  </cols>
  <sheetData>
    <row r="1" spans="1:13" ht="20.100000000000001" customHeight="1">
      <c r="A1" s="21" t="s">
        <v>5</v>
      </c>
      <c r="E1" s="1"/>
    </row>
    <row r="2" spans="1:13" ht="12.75">
      <c r="A2" s="1"/>
      <c r="E2" s="1"/>
    </row>
    <row r="3" spans="1:13" ht="12.75">
      <c r="A3" s="2"/>
      <c r="B3" s="26" t="s">
        <v>9</v>
      </c>
      <c r="C3" s="24"/>
      <c r="D3" s="25"/>
      <c r="E3" s="26" t="s">
        <v>13</v>
      </c>
      <c r="F3" s="24"/>
      <c r="G3" s="24"/>
      <c r="H3" s="24"/>
      <c r="I3" s="24"/>
      <c r="J3" s="24"/>
      <c r="K3" s="24"/>
      <c r="L3" s="24"/>
      <c r="M3" s="25"/>
    </row>
    <row r="4" spans="1:13" ht="12.75">
      <c r="A4" s="2"/>
      <c r="B4" s="6" t="s">
        <v>26</v>
      </c>
      <c r="C4" s="6" t="s">
        <v>29</v>
      </c>
      <c r="D4" s="6" t="s">
        <v>19</v>
      </c>
      <c r="E4" s="6" t="s">
        <v>30</v>
      </c>
      <c r="F4" s="6" t="s">
        <v>33</v>
      </c>
      <c r="G4" s="6" t="s">
        <v>34</v>
      </c>
      <c r="H4" s="6" t="s">
        <v>35</v>
      </c>
      <c r="I4" s="6" t="s">
        <v>36</v>
      </c>
      <c r="J4" s="6" t="s">
        <v>37</v>
      </c>
      <c r="K4" s="7" t="s">
        <v>38</v>
      </c>
      <c r="L4" s="6" t="s">
        <v>39</v>
      </c>
      <c r="M4" s="4" t="s">
        <v>19</v>
      </c>
    </row>
    <row r="5" spans="1:13" ht="12.75">
      <c r="A5" s="3" t="s">
        <v>25</v>
      </c>
      <c r="B5" s="9">
        <v>153715</v>
      </c>
      <c r="C5" s="9">
        <v>8914</v>
      </c>
      <c r="D5" s="9">
        <v>162629</v>
      </c>
      <c r="E5" s="9">
        <v>3160</v>
      </c>
      <c r="F5" s="9">
        <v>12949</v>
      </c>
      <c r="G5" s="9">
        <v>379</v>
      </c>
      <c r="H5" s="9">
        <v>9178</v>
      </c>
      <c r="I5" s="9">
        <v>12651</v>
      </c>
      <c r="J5" s="9">
        <v>12447</v>
      </c>
      <c r="K5" s="9">
        <v>50764</v>
      </c>
      <c r="L5" s="5">
        <v>37775</v>
      </c>
      <c r="M5" s="10">
        <f t="shared" ref="M5:M6" si="0">SUM(K5:L5)</f>
        <v>88539</v>
      </c>
    </row>
    <row r="6" spans="1:13" ht="12.75">
      <c r="A6" s="3" t="s">
        <v>31</v>
      </c>
      <c r="B6" s="9">
        <v>4112</v>
      </c>
      <c r="C6" s="9">
        <v>463</v>
      </c>
      <c r="D6" s="9">
        <v>4575</v>
      </c>
      <c r="E6" s="9">
        <v>179</v>
      </c>
      <c r="F6" s="9">
        <v>215</v>
      </c>
      <c r="G6" s="9">
        <v>5</v>
      </c>
      <c r="H6" s="9">
        <v>287</v>
      </c>
      <c r="I6" s="9">
        <v>27</v>
      </c>
      <c r="J6" s="9">
        <v>145</v>
      </c>
      <c r="K6" s="9">
        <v>858</v>
      </c>
      <c r="L6" s="5">
        <v>1455</v>
      </c>
      <c r="M6" s="10">
        <f t="shared" si="0"/>
        <v>2313</v>
      </c>
    </row>
    <row r="7" spans="1:13" ht="12.75"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3" ht="12.75"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3" ht="12.75">
      <c r="A9" s="2"/>
      <c r="B9" s="26" t="s">
        <v>43</v>
      </c>
      <c r="C9" s="24"/>
      <c r="D9" s="24"/>
      <c r="E9" s="24"/>
      <c r="F9" s="24"/>
      <c r="G9" s="24"/>
      <c r="H9" s="24"/>
      <c r="I9" s="25"/>
      <c r="J9" s="6" t="s">
        <v>44</v>
      </c>
      <c r="K9" s="12"/>
      <c r="L9" s="12"/>
    </row>
    <row r="10" spans="1:13" ht="12.75">
      <c r="A10" s="2"/>
      <c r="B10" s="6" t="s">
        <v>30</v>
      </c>
      <c r="C10" s="6" t="s">
        <v>33</v>
      </c>
      <c r="D10" s="6" t="s">
        <v>34</v>
      </c>
      <c r="E10" s="6" t="s">
        <v>45</v>
      </c>
      <c r="F10" s="6" t="s">
        <v>36</v>
      </c>
      <c r="G10" s="6" t="s">
        <v>37</v>
      </c>
      <c r="H10" s="7" t="s">
        <v>38</v>
      </c>
      <c r="I10" s="6" t="s">
        <v>46</v>
      </c>
      <c r="J10" s="7" t="s">
        <v>47</v>
      </c>
      <c r="K10" s="12"/>
      <c r="L10" s="12"/>
    </row>
    <row r="11" spans="1:13" ht="12.75">
      <c r="A11" s="3" t="s">
        <v>25</v>
      </c>
      <c r="B11" s="9">
        <v>5418</v>
      </c>
      <c r="C11" s="9">
        <v>5696</v>
      </c>
      <c r="D11" s="9">
        <v>1751</v>
      </c>
      <c r="E11" s="9">
        <v>3371</v>
      </c>
      <c r="F11" s="9">
        <v>1955</v>
      </c>
      <c r="G11" s="9">
        <v>2407</v>
      </c>
      <c r="H11" s="9">
        <v>20598</v>
      </c>
      <c r="I11" s="9">
        <v>1551</v>
      </c>
      <c r="J11" s="9">
        <v>110688</v>
      </c>
      <c r="K11" s="11"/>
      <c r="L11" s="11"/>
    </row>
    <row r="12" spans="1:13" ht="12.75">
      <c r="A12" s="3" t="s">
        <v>31</v>
      </c>
      <c r="B12" s="9">
        <v>334</v>
      </c>
      <c r="C12" s="9">
        <v>166</v>
      </c>
      <c r="D12" s="9">
        <v>58</v>
      </c>
      <c r="E12" s="9">
        <v>104</v>
      </c>
      <c r="F12" s="9">
        <v>4</v>
      </c>
      <c r="G12" s="9">
        <v>37</v>
      </c>
      <c r="H12" s="9">
        <v>703</v>
      </c>
      <c r="I12" s="9">
        <v>61</v>
      </c>
      <c r="J12" s="9">
        <v>3077</v>
      </c>
      <c r="K12" s="11"/>
      <c r="L12" s="11"/>
    </row>
    <row r="15" spans="1:13" ht="12.75">
      <c r="A15" s="8" t="s">
        <v>40</v>
      </c>
    </row>
  </sheetData>
  <mergeCells count="3">
    <mergeCell ref="B3:D3"/>
    <mergeCell ref="E3:M3"/>
    <mergeCell ref="B9:I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10"/>
  <sheetViews>
    <sheetView showGridLines="0" workbookViewId="0">
      <selection activeCell="J15" sqref="J15"/>
    </sheetView>
  </sheetViews>
  <sheetFormatPr defaultColWidth="12.5703125" defaultRowHeight="15.75" customHeight="1"/>
  <cols>
    <col min="2" max="2" width="13.42578125" bestFit="1" customWidth="1"/>
    <col min="3" max="3" width="16.42578125" bestFit="1" customWidth="1"/>
    <col min="4" max="4" width="20" bestFit="1" customWidth="1"/>
    <col min="5" max="5" width="7.28515625" bestFit="1" customWidth="1"/>
    <col min="6" max="6" width="13.42578125" bestFit="1" customWidth="1"/>
    <col min="7" max="7" width="16.42578125" bestFit="1" customWidth="1"/>
    <col min="8" max="8" width="20" bestFit="1" customWidth="1"/>
    <col min="9" max="9" width="7.28515625" bestFit="1" customWidth="1"/>
    <col min="10" max="10" width="13.42578125" bestFit="1" customWidth="1"/>
    <col min="11" max="11" width="16.42578125" bestFit="1" customWidth="1"/>
    <col min="12" max="12" width="20" bestFit="1" customWidth="1"/>
    <col min="13" max="13" width="7.28515625" bestFit="1" customWidth="1"/>
  </cols>
  <sheetData>
    <row r="1" spans="1:13" ht="20.100000000000001" customHeight="1">
      <c r="A1" s="21" t="s">
        <v>48</v>
      </c>
      <c r="F1" s="1"/>
      <c r="J1" s="1"/>
    </row>
    <row r="2" spans="1:13" ht="12.75">
      <c r="A2" s="1"/>
      <c r="F2" s="1"/>
      <c r="J2" s="1"/>
    </row>
    <row r="3" spans="1:13" ht="12.75">
      <c r="A3" s="2"/>
      <c r="B3" s="23" t="s">
        <v>26</v>
      </c>
      <c r="C3" s="24"/>
      <c r="D3" s="24"/>
      <c r="E3" s="25"/>
      <c r="F3" s="23" t="s">
        <v>29</v>
      </c>
      <c r="G3" s="24"/>
      <c r="H3" s="24"/>
      <c r="I3" s="25"/>
      <c r="J3" s="23" t="s">
        <v>19</v>
      </c>
      <c r="K3" s="24"/>
      <c r="L3" s="24"/>
      <c r="M3" s="25"/>
    </row>
    <row r="4" spans="1:13" ht="12.75">
      <c r="A4" s="2"/>
      <c r="B4" s="4" t="s">
        <v>49</v>
      </c>
      <c r="C4" s="4" t="s">
        <v>50</v>
      </c>
      <c r="D4" s="4" t="s">
        <v>51</v>
      </c>
      <c r="E4" s="4" t="s">
        <v>19</v>
      </c>
      <c r="F4" s="4" t="s">
        <v>49</v>
      </c>
      <c r="G4" s="4" t="s">
        <v>50</v>
      </c>
      <c r="H4" s="4" t="s">
        <v>51</v>
      </c>
      <c r="I4" s="4" t="s">
        <v>19</v>
      </c>
      <c r="J4" s="4" t="s">
        <v>49</v>
      </c>
      <c r="K4" s="4" t="s">
        <v>50</v>
      </c>
      <c r="L4" s="4" t="s">
        <v>51</v>
      </c>
      <c r="M4" s="4" t="s">
        <v>19</v>
      </c>
    </row>
    <row r="5" spans="1:13" ht="12.75">
      <c r="A5" s="3" t="s">
        <v>25</v>
      </c>
      <c r="B5" s="5">
        <v>6996</v>
      </c>
      <c r="C5" s="5">
        <v>467</v>
      </c>
      <c r="D5" s="5">
        <v>269</v>
      </c>
      <c r="E5" s="5">
        <v>7732</v>
      </c>
      <c r="F5" s="5">
        <v>533</v>
      </c>
      <c r="G5" s="5">
        <v>40</v>
      </c>
      <c r="H5" s="5">
        <v>13</v>
      </c>
      <c r="I5" s="5">
        <v>586</v>
      </c>
      <c r="J5" s="5">
        <v>7529</v>
      </c>
      <c r="K5" s="5">
        <v>507</v>
      </c>
      <c r="L5" s="5">
        <v>282</v>
      </c>
      <c r="M5" s="5">
        <v>8318</v>
      </c>
    </row>
    <row r="6" spans="1:13" ht="12.75">
      <c r="A6" s="3" t="s">
        <v>31</v>
      </c>
      <c r="B6" s="5">
        <v>142</v>
      </c>
      <c r="C6" s="5">
        <v>44</v>
      </c>
      <c r="D6" s="5">
        <v>9</v>
      </c>
      <c r="E6" s="5">
        <v>195</v>
      </c>
      <c r="F6" s="5">
        <v>30</v>
      </c>
      <c r="G6" s="5">
        <v>3</v>
      </c>
      <c r="H6" s="5">
        <v>0</v>
      </c>
      <c r="I6" s="5">
        <v>33</v>
      </c>
      <c r="J6" s="5">
        <v>172</v>
      </c>
      <c r="K6" s="5">
        <v>47</v>
      </c>
      <c r="L6" s="5">
        <v>9</v>
      </c>
      <c r="M6" s="5">
        <v>228</v>
      </c>
    </row>
    <row r="10" spans="1:13" ht="12.75">
      <c r="A10" s="8" t="s">
        <v>40</v>
      </c>
    </row>
  </sheetData>
  <mergeCells count="3">
    <mergeCell ref="B3:E3"/>
    <mergeCell ref="F3:I3"/>
    <mergeCell ref="J3:M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10"/>
  <sheetViews>
    <sheetView showGridLines="0" workbookViewId="0">
      <selection activeCell="K22" sqref="K22:K23"/>
    </sheetView>
  </sheetViews>
  <sheetFormatPr defaultColWidth="12.5703125" defaultRowHeight="15.75" customHeight="1"/>
  <cols>
    <col min="2" max="2" width="7.7109375" bestFit="1" customWidth="1"/>
    <col min="3" max="3" width="15.28515625" bestFit="1" customWidth="1"/>
    <col min="4" max="4" width="6.28515625" bestFit="1" customWidth="1"/>
    <col min="5" max="5" width="15" bestFit="1" customWidth="1"/>
    <col min="6" max="6" width="14.140625" bestFit="1" customWidth="1"/>
    <col min="7" max="7" width="7.5703125" bestFit="1" customWidth="1"/>
    <col min="8" max="8" width="7.7109375" bestFit="1" customWidth="1"/>
    <col min="9" max="9" width="15.28515625" bestFit="1" customWidth="1"/>
    <col min="10" max="10" width="6.28515625" bestFit="1" customWidth="1"/>
    <col min="11" max="11" width="15" bestFit="1" customWidth="1"/>
    <col min="12" max="12" width="14.140625" bestFit="1" customWidth="1"/>
    <col min="13" max="13" width="7.28515625" bestFit="1" customWidth="1"/>
  </cols>
  <sheetData>
    <row r="1" spans="1:13" ht="20.100000000000001" customHeight="1">
      <c r="A1" s="21" t="s">
        <v>52</v>
      </c>
      <c r="H1" s="1"/>
    </row>
    <row r="2" spans="1:13" ht="12.75">
      <c r="A2" s="1"/>
      <c r="H2" s="1"/>
    </row>
    <row r="3" spans="1:13" ht="12.75">
      <c r="A3" s="2"/>
      <c r="B3" s="23" t="s">
        <v>53</v>
      </c>
      <c r="C3" s="24"/>
      <c r="D3" s="24"/>
      <c r="E3" s="24"/>
      <c r="F3" s="24"/>
      <c r="G3" s="25"/>
      <c r="H3" s="23" t="s">
        <v>55</v>
      </c>
      <c r="I3" s="24"/>
      <c r="J3" s="24"/>
      <c r="K3" s="24"/>
      <c r="L3" s="24"/>
      <c r="M3" s="25"/>
    </row>
    <row r="4" spans="1:13" ht="12.75">
      <c r="A4" s="2"/>
      <c r="B4" s="4" t="s">
        <v>56</v>
      </c>
      <c r="C4" s="4" t="s">
        <v>57</v>
      </c>
      <c r="D4" s="4" t="s">
        <v>58</v>
      </c>
      <c r="E4" s="4" t="s">
        <v>59</v>
      </c>
      <c r="F4" s="4" t="s">
        <v>60</v>
      </c>
      <c r="G4" s="4" t="s">
        <v>19</v>
      </c>
      <c r="H4" s="4" t="s">
        <v>56</v>
      </c>
      <c r="I4" s="4" t="s">
        <v>57</v>
      </c>
      <c r="J4" s="4" t="s">
        <v>58</v>
      </c>
      <c r="K4" s="4" t="s">
        <v>59</v>
      </c>
      <c r="L4" s="4" t="s">
        <v>60</v>
      </c>
      <c r="M4" s="4" t="s">
        <v>19</v>
      </c>
    </row>
    <row r="5" spans="1:13" ht="12.75">
      <c r="A5" s="3" t="s">
        <v>25</v>
      </c>
      <c r="B5" s="5">
        <v>25687</v>
      </c>
      <c r="C5" s="5">
        <v>26589</v>
      </c>
      <c r="D5" s="5">
        <v>2188</v>
      </c>
      <c r="E5" s="5">
        <v>16921</v>
      </c>
      <c r="F5" s="5">
        <v>72185</v>
      </c>
      <c r="G5" s="5">
        <v>143570</v>
      </c>
      <c r="H5" s="5">
        <v>7947</v>
      </c>
      <c r="I5" s="5">
        <v>3716</v>
      </c>
      <c r="J5" s="5">
        <v>313</v>
      </c>
      <c r="K5" s="5">
        <v>2863</v>
      </c>
      <c r="L5" s="5">
        <v>11298</v>
      </c>
      <c r="M5" s="5">
        <v>26137</v>
      </c>
    </row>
    <row r="6" spans="1:13" ht="12.75">
      <c r="A6" s="3" t="s">
        <v>31</v>
      </c>
      <c r="B6" s="5">
        <v>117</v>
      </c>
      <c r="C6" s="5">
        <v>108</v>
      </c>
      <c r="D6" s="5">
        <v>0</v>
      </c>
      <c r="E6" s="5">
        <v>81</v>
      </c>
      <c r="F6" s="5">
        <v>2696</v>
      </c>
      <c r="G6" s="5">
        <v>3002</v>
      </c>
      <c r="H6" s="5">
        <v>92</v>
      </c>
      <c r="I6" s="5">
        <v>66</v>
      </c>
      <c r="J6" s="5">
        <v>0</v>
      </c>
      <c r="K6" s="5">
        <v>61</v>
      </c>
      <c r="L6" s="5">
        <v>138</v>
      </c>
      <c r="M6" s="5">
        <v>357</v>
      </c>
    </row>
    <row r="10" spans="1:13" ht="12.75">
      <c r="A10" s="8" t="s">
        <v>40</v>
      </c>
    </row>
  </sheetData>
  <mergeCells count="2">
    <mergeCell ref="B3:G3"/>
    <mergeCell ref="H3:M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9"/>
  <sheetViews>
    <sheetView showGridLines="0" workbookViewId="0">
      <selection activeCell="G18" sqref="G18"/>
    </sheetView>
  </sheetViews>
  <sheetFormatPr defaultColWidth="12.5703125" defaultRowHeight="15.75" customHeight="1"/>
  <cols>
    <col min="2" max="2" width="10.28515625" customWidth="1"/>
  </cols>
  <sheetData>
    <row r="1" spans="1:7" ht="20.100000000000001" customHeight="1">
      <c r="A1" s="21" t="s">
        <v>54</v>
      </c>
    </row>
    <row r="2" spans="1:7" ht="12.75">
      <c r="A2" s="1"/>
    </row>
    <row r="3" spans="1:7" ht="12.75">
      <c r="A3" s="23" t="s">
        <v>53</v>
      </c>
      <c r="B3" s="24"/>
      <c r="C3" s="24"/>
      <c r="D3" s="24"/>
      <c r="E3" s="24"/>
      <c r="F3" s="24"/>
      <c r="G3" s="25"/>
    </row>
    <row r="4" spans="1:7" ht="51">
      <c r="A4" s="13"/>
      <c r="B4" s="7" t="s">
        <v>61</v>
      </c>
      <c r="C4" s="7" t="s">
        <v>62</v>
      </c>
      <c r="D4" s="7" t="s">
        <v>63</v>
      </c>
      <c r="E4" s="7" t="s">
        <v>64</v>
      </c>
      <c r="F4" s="7" t="s">
        <v>65</v>
      </c>
      <c r="G4" s="7" t="s">
        <v>19</v>
      </c>
    </row>
    <row r="5" spans="1:7" ht="12.75">
      <c r="A5" s="14" t="s">
        <v>25</v>
      </c>
      <c r="B5" s="9">
        <v>20013</v>
      </c>
      <c r="C5" s="9">
        <v>23650</v>
      </c>
      <c r="D5" s="9">
        <v>45975</v>
      </c>
      <c r="E5" s="9">
        <v>34647</v>
      </c>
      <c r="F5" s="9">
        <v>7593</v>
      </c>
      <c r="G5" s="9">
        <v>131878</v>
      </c>
    </row>
    <row r="6" spans="1:7" ht="12.75">
      <c r="A6" s="14" t="s">
        <v>31</v>
      </c>
      <c r="B6" s="9">
        <v>1246</v>
      </c>
      <c r="C6" s="9">
        <v>1149</v>
      </c>
      <c r="D6" s="9">
        <v>1244</v>
      </c>
      <c r="E6" s="9">
        <v>713</v>
      </c>
      <c r="F6" s="9">
        <v>621</v>
      </c>
      <c r="G6" s="9">
        <v>4973</v>
      </c>
    </row>
    <row r="9" spans="1:7" ht="12.75">
      <c r="A9" s="8" t="s">
        <v>40</v>
      </c>
    </row>
  </sheetData>
  <mergeCells count="1">
    <mergeCell ref="A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8"/>
  <sheetViews>
    <sheetView showGridLines="0" workbookViewId="0">
      <selection activeCell="H15" sqref="H15"/>
    </sheetView>
  </sheetViews>
  <sheetFormatPr defaultColWidth="12.5703125" defaultRowHeight="15.75" customHeight="1"/>
  <sheetData>
    <row r="1" spans="1:7" ht="20.100000000000001" customHeight="1">
      <c r="A1" s="21" t="s">
        <v>66</v>
      </c>
    </row>
    <row r="2" spans="1:7" ht="12.75">
      <c r="A2" s="1"/>
    </row>
    <row r="3" spans="1:7" ht="12.75">
      <c r="A3" s="23" t="s">
        <v>55</v>
      </c>
      <c r="B3" s="24"/>
      <c r="C3" s="24"/>
      <c r="D3" s="24"/>
      <c r="E3" s="24"/>
      <c r="F3" s="25"/>
      <c r="G3" s="4"/>
    </row>
    <row r="4" spans="1:7" ht="51">
      <c r="A4" s="15"/>
      <c r="B4" s="7" t="s">
        <v>67</v>
      </c>
      <c r="C4" s="7" t="s">
        <v>68</v>
      </c>
      <c r="D4" s="7" t="s">
        <v>64</v>
      </c>
      <c r="E4" s="7" t="s">
        <v>65</v>
      </c>
      <c r="F4" s="7" t="s">
        <v>19</v>
      </c>
      <c r="G4" s="7" t="s">
        <v>69</v>
      </c>
    </row>
    <row r="5" spans="1:7" ht="12.75">
      <c r="A5" s="16" t="s">
        <v>25</v>
      </c>
      <c r="B5" s="17">
        <v>4472</v>
      </c>
      <c r="C5" s="17">
        <v>10664</v>
      </c>
      <c r="D5" s="17">
        <v>6582</v>
      </c>
      <c r="E5" s="17">
        <v>1033</v>
      </c>
      <c r="F5" s="17">
        <v>22751</v>
      </c>
      <c r="G5" s="17">
        <v>154629</v>
      </c>
    </row>
    <row r="6" spans="1:7" ht="12.75">
      <c r="A6" s="16" t="s">
        <v>31</v>
      </c>
      <c r="B6" s="17">
        <v>324</v>
      </c>
      <c r="C6" s="17">
        <v>669</v>
      </c>
      <c r="D6" s="17">
        <v>191</v>
      </c>
      <c r="E6" s="17">
        <v>403</v>
      </c>
      <c r="F6" s="17">
        <v>1587</v>
      </c>
      <c r="G6" s="17">
        <v>6560</v>
      </c>
    </row>
    <row r="8" spans="1:7" ht="12.75">
      <c r="A8" s="8" t="s">
        <v>40</v>
      </c>
    </row>
  </sheetData>
  <mergeCells count="1"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9"/>
  <sheetViews>
    <sheetView showGridLines="0" workbookViewId="0">
      <selection activeCell="H5" sqref="H5"/>
    </sheetView>
  </sheetViews>
  <sheetFormatPr defaultColWidth="12.5703125" defaultRowHeight="15.75" customHeight="1"/>
  <sheetData>
    <row r="1" spans="1:14" ht="20.100000000000001" customHeight="1">
      <c r="A1" s="21" t="s">
        <v>70</v>
      </c>
      <c r="B1" s="1"/>
      <c r="E1" s="1"/>
      <c r="I1" s="1"/>
    </row>
    <row r="2" spans="1:14" ht="12.75">
      <c r="B2" s="1"/>
      <c r="E2" s="1"/>
      <c r="I2" s="1"/>
    </row>
    <row r="3" spans="1:14" ht="12.75">
      <c r="A3" s="18"/>
      <c r="B3" s="27" t="s">
        <v>71</v>
      </c>
      <c r="C3" s="24"/>
      <c r="D3" s="25"/>
      <c r="E3" s="27" t="s">
        <v>21</v>
      </c>
      <c r="F3" s="24"/>
      <c r="G3" s="24"/>
      <c r="H3" s="25"/>
      <c r="I3" s="27" t="s">
        <v>23</v>
      </c>
      <c r="J3" s="24"/>
      <c r="K3" s="24"/>
      <c r="L3" s="25"/>
    </row>
    <row r="4" spans="1:14" ht="76.5">
      <c r="A4" s="18"/>
      <c r="B4" s="17" t="s">
        <v>72</v>
      </c>
      <c r="C4" s="17" t="s">
        <v>73</v>
      </c>
      <c r="D4" s="22" t="s">
        <v>122</v>
      </c>
      <c r="E4" s="22" t="s">
        <v>76</v>
      </c>
      <c r="F4" s="17" t="s">
        <v>74</v>
      </c>
      <c r="G4" s="17" t="s">
        <v>75</v>
      </c>
      <c r="H4" s="22" t="s">
        <v>77</v>
      </c>
      <c r="I4" s="17" t="s">
        <v>76</v>
      </c>
      <c r="J4" s="17" t="s">
        <v>74</v>
      </c>
      <c r="K4" s="17" t="s">
        <v>75</v>
      </c>
      <c r="L4" s="17" t="s">
        <v>77</v>
      </c>
      <c r="M4" s="19"/>
      <c r="N4" s="19"/>
    </row>
    <row r="5" spans="1:14" ht="12.75">
      <c r="A5" s="20" t="s">
        <v>25</v>
      </c>
      <c r="B5" s="9">
        <v>12166</v>
      </c>
      <c r="C5" s="9">
        <v>407</v>
      </c>
      <c r="D5" s="9">
        <v>5208</v>
      </c>
      <c r="E5" s="9">
        <v>4297</v>
      </c>
      <c r="F5" s="9">
        <v>5896</v>
      </c>
      <c r="G5" s="9">
        <v>1249</v>
      </c>
      <c r="H5" s="9">
        <v>8522</v>
      </c>
      <c r="I5" s="9">
        <v>422</v>
      </c>
      <c r="J5" s="9">
        <v>326</v>
      </c>
      <c r="K5" s="9">
        <v>84</v>
      </c>
      <c r="L5" s="9">
        <v>719</v>
      </c>
    </row>
    <row r="6" spans="1:14" ht="12.75">
      <c r="A6" s="20" t="s">
        <v>31</v>
      </c>
      <c r="B6" s="9">
        <v>358</v>
      </c>
      <c r="C6" s="9">
        <v>0</v>
      </c>
      <c r="D6" s="9">
        <v>200</v>
      </c>
      <c r="E6" s="9">
        <v>243</v>
      </c>
      <c r="F6" s="9">
        <v>367</v>
      </c>
      <c r="G6" s="9">
        <v>1</v>
      </c>
      <c r="H6" s="9">
        <v>286</v>
      </c>
      <c r="I6" s="9">
        <v>19</v>
      </c>
      <c r="J6" s="9">
        <v>16</v>
      </c>
      <c r="K6" s="9">
        <v>0</v>
      </c>
      <c r="L6" s="9">
        <v>26</v>
      </c>
    </row>
    <row r="9" spans="1:14" ht="12.75">
      <c r="A9" s="8" t="s">
        <v>40</v>
      </c>
    </row>
  </sheetData>
  <mergeCells count="3">
    <mergeCell ref="B3:D3"/>
    <mergeCell ref="E3:H3"/>
    <mergeCell ref="I3:L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1"/>
  <sheetViews>
    <sheetView showGridLines="0" workbookViewId="0">
      <selection activeCell="C16" sqref="C16"/>
    </sheetView>
  </sheetViews>
  <sheetFormatPr defaultColWidth="12.5703125" defaultRowHeight="15.75" customHeight="1"/>
  <cols>
    <col min="1" max="1" width="19" customWidth="1"/>
    <col min="2" max="2" width="22.42578125" bestFit="1" customWidth="1"/>
    <col min="3" max="3" width="23.28515625" bestFit="1" customWidth="1"/>
  </cols>
  <sheetData>
    <row r="1" spans="1:3" ht="20.100000000000001" customHeight="1">
      <c r="A1" s="21" t="s">
        <v>78</v>
      </c>
      <c r="B1" s="1"/>
      <c r="C1" s="1"/>
    </row>
    <row r="2" spans="1:3" ht="12.75">
      <c r="B2" s="1"/>
      <c r="C2" s="1"/>
    </row>
    <row r="3" spans="1:3" ht="12.75">
      <c r="A3" s="2"/>
      <c r="B3" s="4" t="s">
        <v>79</v>
      </c>
      <c r="C3" s="4" t="s">
        <v>80</v>
      </c>
    </row>
    <row r="4" spans="1:3" ht="12.75">
      <c r="A4" s="3" t="s">
        <v>26</v>
      </c>
      <c r="B4" s="5">
        <v>306470</v>
      </c>
      <c r="C4" s="5">
        <v>9248</v>
      </c>
    </row>
    <row r="5" spans="1:3" ht="12.75">
      <c r="A5" s="3" t="s">
        <v>29</v>
      </c>
      <c r="B5" s="5">
        <v>146773</v>
      </c>
      <c r="C5" s="5">
        <v>3616</v>
      </c>
    </row>
    <row r="6" spans="1:3" ht="12.75">
      <c r="A6" s="3" t="s">
        <v>81</v>
      </c>
      <c r="B6" s="5">
        <v>112552</v>
      </c>
      <c r="C6" s="5">
        <v>632</v>
      </c>
    </row>
    <row r="7" spans="1:3" ht="12.75">
      <c r="A7" s="3" t="s">
        <v>44</v>
      </c>
      <c r="B7" s="5">
        <v>565795</v>
      </c>
      <c r="C7" s="5">
        <v>13496</v>
      </c>
    </row>
    <row r="11" spans="1:3" ht="12.75">
      <c r="A11" s="8" t="s">
        <v>40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39"/>
  <sheetViews>
    <sheetView showGridLines="0" workbookViewId="0">
      <selection activeCell="O19" sqref="O19"/>
    </sheetView>
  </sheetViews>
  <sheetFormatPr defaultColWidth="12.5703125" defaultRowHeight="15.75" customHeight="1"/>
  <cols>
    <col min="1" max="1" width="54" customWidth="1"/>
  </cols>
  <sheetData>
    <row r="1" spans="1:13" ht="20.100000000000001" customHeight="1">
      <c r="A1" s="21" t="s">
        <v>82</v>
      </c>
      <c r="B1" s="1"/>
      <c r="E1" s="1"/>
      <c r="H1" s="1"/>
      <c r="K1" s="1"/>
    </row>
    <row r="2" spans="1:13" ht="12.75">
      <c r="A2" s="1"/>
      <c r="B2" s="1"/>
      <c r="E2" s="1"/>
      <c r="H2" s="1"/>
      <c r="K2" s="1"/>
    </row>
    <row r="3" spans="1:13" ht="12.75">
      <c r="A3" s="28" t="s">
        <v>83</v>
      </c>
      <c r="B3" s="26" t="s">
        <v>21</v>
      </c>
      <c r="C3" s="24"/>
      <c r="D3" s="25"/>
      <c r="E3" s="26" t="s">
        <v>84</v>
      </c>
      <c r="F3" s="24"/>
      <c r="G3" s="25"/>
      <c r="H3" s="26" t="s">
        <v>24</v>
      </c>
      <c r="I3" s="24"/>
      <c r="J3" s="25"/>
      <c r="K3" s="26" t="s">
        <v>85</v>
      </c>
      <c r="L3" s="24"/>
      <c r="M3" s="25"/>
    </row>
    <row r="4" spans="1:13" ht="12.75">
      <c r="A4" s="29"/>
      <c r="B4" s="6" t="s">
        <v>86</v>
      </c>
      <c r="C4" s="6" t="s">
        <v>87</v>
      </c>
      <c r="D4" s="6" t="s">
        <v>88</v>
      </c>
      <c r="E4" s="6" t="s">
        <v>86</v>
      </c>
      <c r="F4" s="6" t="s">
        <v>87</v>
      </c>
      <c r="G4" s="6" t="s">
        <v>88</v>
      </c>
      <c r="H4" s="6" t="s">
        <v>86</v>
      </c>
      <c r="I4" s="6" t="s">
        <v>87</v>
      </c>
      <c r="J4" s="6" t="s">
        <v>88</v>
      </c>
      <c r="K4" s="6" t="s">
        <v>86</v>
      </c>
      <c r="L4" s="6" t="s">
        <v>87</v>
      </c>
      <c r="M4" s="6" t="s">
        <v>88</v>
      </c>
    </row>
    <row r="5" spans="1:13" ht="12.75">
      <c r="A5" s="3" t="s">
        <v>89</v>
      </c>
      <c r="B5" s="9">
        <v>1900</v>
      </c>
      <c r="C5" s="9">
        <v>1716</v>
      </c>
      <c r="D5" s="9">
        <v>3616</v>
      </c>
      <c r="E5" s="9">
        <v>607</v>
      </c>
      <c r="F5" s="9">
        <v>523</v>
      </c>
      <c r="G5" s="9">
        <v>1130</v>
      </c>
      <c r="H5" s="9">
        <v>60</v>
      </c>
      <c r="I5" s="9">
        <v>134</v>
      </c>
      <c r="J5" s="9">
        <v>194</v>
      </c>
      <c r="K5" s="9">
        <v>2567</v>
      </c>
      <c r="L5" s="9">
        <v>2373</v>
      </c>
      <c r="M5" s="9">
        <f>SUM(2567+2373)</f>
        <v>4940</v>
      </c>
    </row>
    <row r="6" spans="1:13" ht="12.75">
      <c r="A6" s="3" t="s">
        <v>90</v>
      </c>
      <c r="B6" s="9">
        <v>1827</v>
      </c>
      <c r="C6" s="9">
        <v>1658</v>
      </c>
      <c r="D6" s="9">
        <v>3485</v>
      </c>
      <c r="E6" s="9">
        <v>496</v>
      </c>
      <c r="F6" s="9">
        <v>455</v>
      </c>
      <c r="G6" s="9">
        <v>951</v>
      </c>
      <c r="H6" s="9">
        <v>25</v>
      </c>
      <c r="I6" s="9">
        <v>114</v>
      </c>
      <c r="J6" s="9">
        <v>139</v>
      </c>
      <c r="K6" s="9">
        <v>2348</v>
      </c>
      <c r="L6" s="9">
        <v>2227</v>
      </c>
      <c r="M6" s="9">
        <f>SUM(2348+2227)</f>
        <v>4575</v>
      </c>
    </row>
    <row r="7" spans="1:13" ht="12.75">
      <c r="A7" s="3" t="s">
        <v>91</v>
      </c>
      <c r="B7" s="9">
        <v>367</v>
      </c>
      <c r="C7" s="9">
        <v>298</v>
      </c>
      <c r="D7" s="9">
        <v>665</v>
      </c>
      <c r="E7" s="9">
        <v>37</v>
      </c>
      <c r="F7" s="9">
        <v>39</v>
      </c>
      <c r="G7" s="9">
        <v>76</v>
      </c>
      <c r="H7" s="9">
        <v>2</v>
      </c>
      <c r="I7" s="9">
        <v>19</v>
      </c>
      <c r="J7" s="9">
        <v>21</v>
      </c>
      <c r="K7" s="9">
        <v>406</v>
      </c>
      <c r="L7" s="9">
        <v>356</v>
      </c>
      <c r="M7" s="9">
        <f>SUM(406+356)</f>
        <v>762</v>
      </c>
    </row>
    <row r="8" spans="1:13" ht="12.75">
      <c r="A8" s="3" t="s">
        <v>92</v>
      </c>
      <c r="B8" s="9">
        <v>81</v>
      </c>
      <c r="C8" s="9">
        <v>60</v>
      </c>
      <c r="D8" s="9">
        <v>141</v>
      </c>
      <c r="E8" s="9">
        <v>17</v>
      </c>
      <c r="F8" s="9">
        <v>18</v>
      </c>
      <c r="G8" s="9">
        <v>35</v>
      </c>
      <c r="H8" s="9">
        <v>0</v>
      </c>
      <c r="I8" s="9">
        <v>5</v>
      </c>
      <c r="J8" s="9">
        <v>5</v>
      </c>
      <c r="K8" s="9">
        <v>98</v>
      </c>
      <c r="L8" s="9">
        <v>83</v>
      </c>
      <c r="M8" s="9">
        <f>SUM(98+83)</f>
        <v>181</v>
      </c>
    </row>
    <row r="9" spans="1:13" ht="12.75">
      <c r="A9" s="3" t="s">
        <v>93</v>
      </c>
      <c r="B9" s="9">
        <v>152</v>
      </c>
      <c r="C9" s="9">
        <v>110</v>
      </c>
      <c r="D9" s="9">
        <v>262</v>
      </c>
      <c r="E9" s="9">
        <v>66</v>
      </c>
      <c r="F9" s="9">
        <v>46</v>
      </c>
      <c r="G9" s="9">
        <v>112</v>
      </c>
      <c r="H9" s="9">
        <v>4</v>
      </c>
      <c r="I9" s="9">
        <v>11</v>
      </c>
      <c r="J9" s="9">
        <v>15</v>
      </c>
      <c r="K9" s="9">
        <v>222</v>
      </c>
      <c r="L9" s="9">
        <v>167</v>
      </c>
      <c r="M9" s="9">
        <f>SUM(222+167)</f>
        <v>389</v>
      </c>
    </row>
    <row r="10" spans="1:13" ht="12.75">
      <c r="A10" s="3" t="s">
        <v>94</v>
      </c>
      <c r="B10" s="9">
        <v>30</v>
      </c>
      <c r="C10" s="9">
        <v>12</v>
      </c>
      <c r="D10" s="9">
        <v>42</v>
      </c>
      <c r="E10" s="9">
        <v>15</v>
      </c>
      <c r="F10" s="9">
        <v>4</v>
      </c>
      <c r="G10" s="9">
        <v>19</v>
      </c>
      <c r="H10" s="9">
        <v>1</v>
      </c>
      <c r="I10" s="9">
        <v>0</v>
      </c>
      <c r="J10" s="9">
        <v>1</v>
      </c>
      <c r="K10" s="9">
        <v>46</v>
      </c>
      <c r="L10" s="9">
        <v>16</v>
      </c>
      <c r="M10" s="9">
        <f>SUM(46+16)</f>
        <v>62</v>
      </c>
    </row>
    <row r="11" spans="1:13" ht="12.75">
      <c r="A11" s="3" t="s">
        <v>95</v>
      </c>
      <c r="B11" s="9">
        <v>99</v>
      </c>
      <c r="C11" s="9">
        <v>151</v>
      </c>
      <c r="D11" s="9">
        <v>250</v>
      </c>
      <c r="E11" s="9">
        <v>62</v>
      </c>
      <c r="F11" s="9">
        <v>84</v>
      </c>
      <c r="G11" s="9">
        <v>146</v>
      </c>
      <c r="H11" s="9">
        <v>4</v>
      </c>
      <c r="I11" s="9">
        <v>16</v>
      </c>
      <c r="J11" s="9">
        <v>20</v>
      </c>
      <c r="K11" s="9">
        <v>165</v>
      </c>
      <c r="L11" s="9">
        <v>251</v>
      </c>
      <c r="M11" s="9">
        <f>SUM(165+251)</f>
        <v>416</v>
      </c>
    </row>
    <row r="12" spans="1:13" ht="12.75">
      <c r="A12" s="3" t="s">
        <v>96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</row>
    <row r="13" spans="1:13" ht="12.75">
      <c r="A13" s="3" t="s">
        <v>97</v>
      </c>
      <c r="B13" s="9">
        <v>15</v>
      </c>
      <c r="C13" s="9">
        <v>10</v>
      </c>
      <c r="D13" s="9">
        <v>25</v>
      </c>
      <c r="E13" s="9">
        <v>2</v>
      </c>
      <c r="F13" s="9">
        <v>2</v>
      </c>
      <c r="G13" s="9">
        <v>4</v>
      </c>
      <c r="H13" s="9">
        <v>0</v>
      </c>
      <c r="I13" s="9">
        <v>0</v>
      </c>
      <c r="J13" s="9">
        <v>0</v>
      </c>
      <c r="K13" s="9">
        <v>17</v>
      </c>
      <c r="L13" s="9">
        <v>12</v>
      </c>
      <c r="M13" s="9">
        <v>29</v>
      </c>
    </row>
    <row r="14" spans="1:13" ht="12.75">
      <c r="A14" s="3" t="s">
        <v>98</v>
      </c>
      <c r="B14" s="9">
        <v>280</v>
      </c>
      <c r="C14" s="9">
        <v>345</v>
      </c>
      <c r="D14" s="9">
        <v>625</v>
      </c>
      <c r="E14" s="9">
        <v>97</v>
      </c>
      <c r="F14" s="9">
        <v>98</v>
      </c>
      <c r="G14" s="9">
        <v>195</v>
      </c>
      <c r="H14" s="9">
        <v>6</v>
      </c>
      <c r="I14" s="9">
        <v>33</v>
      </c>
      <c r="J14" s="9">
        <v>39</v>
      </c>
      <c r="K14" s="9">
        <v>383</v>
      </c>
      <c r="L14" s="9">
        <v>476</v>
      </c>
      <c r="M14" s="9">
        <f>SUM(383+476)</f>
        <v>859</v>
      </c>
    </row>
    <row r="15" spans="1:13" ht="12.75">
      <c r="A15" s="3" t="s">
        <v>99</v>
      </c>
      <c r="B15" s="9">
        <v>26</v>
      </c>
      <c r="C15" s="9">
        <v>18</v>
      </c>
      <c r="D15" s="9">
        <v>44</v>
      </c>
      <c r="E15" s="9">
        <v>4</v>
      </c>
      <c r="F15" s="9">
        <v>4</v>
      </c>
      <c r="G15" s="9">
        <v>8</v>
      </c>
      <c r="H15" s="9">
        <v>0</v>
      </c>
      <c r="I15" s="9">
        <v>0</v>
      </c>
      <c r="J15" s="9">
        <v>0</v>
      </c>
      <c r="K15" s="9">
        <v>30</v>
      </c>
      <c r="L15" s="9">
        <v>22</v>
      </c>
      <c r="M15" s="9">
        <v>52</v>
      </c>
    </row>
    <row r="16" spans="1:13" ht="12.75">
      <c r="A16" s="3" t="s">
        <v>100</v>
      </c>
      <c r="B16" s="9">
        <v>49</v>
      </c>
      <c r="C16" s="9">
        <v>2</v>
      </c>
      <c r="D16" s="9">
        <v>51</v>
      </c>
      <c r="E16" s="9">
        <v>14</v>
      </c>
      <c r="F16" s="9">
        <v>0</v>
      </c>
      <c r="G16" s="9">
        <v>14</v>
      </c>
      <c r="H16" s="9">
        <v>1</v>
      </c>
      <c r="I16" s="9">
        <v>0</v>
      </c>
      <c r="J16" s="9">
        <v>1</v>
      </c>
      <c r="K16" s="9">
        <v>54</v>
      </c>
      <c r="L16" s="9">
        <v>2</v>
      </c>
      <c r="M16" s="9">
        <v>56</v>
      </c>
    </row>
    <row r="17" spans="1:13" ht="12.75">
      <c r="A17" s="3" t="s">
        <v>101</v>
      </c>
      <c r="B17" s="9">
        <v>13</v>
      </c>
      <c r="C17" s="9">
        <v>10</v>
      </c>
      <c r="D17" s="9">
        <v>23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13</v>
      </c>
      <c r="L17" s="9">
        <v>10</v>
      </c>
      <c r="M17" s="9">
        <v>23</v>
      </c>
    </row>
    <row r="18" spans="1:13" ht="12.75">
      <c r="A18" s="3" t="s">
        <v>102</v>
      </c>
      <c r="B18" s="9">
        <v>1827</v>
      </c>
      <c r="C18" s="9">
        <v>1657</v>
      </c>
      <c r="D18" s="9">
        <v>3484</v>
      </c>
      <c r="E18" s="9">
        <v>496</v>
      </c>
      <c r="F18" s="9">
        <v>454</v>
      </c>
      <c r="G18" s="9">
        <v>950</v>
      </c>
      <c r="H18" s="9">
        <v>25</v>
      </c>
      <c r="I18" s="9">
        <v>113</v>
      </c>
      <c r="J18" s="9">
        <v>138</v>
      </c>
      <c r="K18" s="9">
        <v>2348</v>
      </c>
      <c r="L18" s="9">
        <v>2224</v>
      </c>
      <c r="M18" s="9">
        <f>SUM(2348+2224)</f>
        <v>4572</v>
      </c>
    </row>
    <row r="19" spans="1:13" ht="12.75">
      <c r="A19" s="3" t="s">
        <v>103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1</v>
      </c>
      <c r="J19" s="9">
        <v>1</v>
      </c>
      <c r="K19" s="9">
        <v>0</v>
      </c>
      <c r="L19" s="9">
        <v>1</v>
      </c>
      <c r="M19" s="9">
        <v>1</v>
      </c>
    </row>
    <row r="20" spans="1:13" ht="12.75">
      <c r="A20" s="3" t="s">
        <v>104</v>
      </c>
      <c r="B20" s="9">
        <v>4</v>
      </c>
      <c r="C20" s="9">
        <v>2</v>
      </c>
      <c r="D20" s="9">
        <v>6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4</v>
      </c>
      <c r="L20" s="9">
        <v>2</v>
      </c>
      <c r="M20" s="9">
        <v>6</v>
      </c>
    </row>
    <row r="21" spans="1:13" ht="12.75">
      <c r="A21" s="3" t="s">
        <v>105</v>
      </c>
      <c r="B21" s="9">
        <v>31</v>
      </c>
      <c r="C21" s="9">
        <v>22</v>
      </c>
      <c r="D21" s="9">
        <v>53</v>
      </c>
      <c r="E21" s="9">
        <v>3</v>
      </c>
      <c r="F21" s="9">
        <v>7</v>
      </c>
      <c r="G21" s="9">
        <v>10</v>
      </c>
      <c r="H21" s="9">
        <v>0</v>
      </c>
      <c r="I21" s="9">
        <v>0</v>
      </c>
      <c r="J21" s="9">
        <v>0</v>
      </c>
      <c r="K21" s="9">
        <v>34</v>
      </c>
      <c r="L21" s="9">
        <v>29</v>
      </c>
      <c r="M21" s="9">
        <f>SUM(34+29)</f>
        <v>63</v>
      </c>
    </row>
    <row r="22" spans="1:13" ht="12.75">
      <c r="A22" s="3" t="s">
        <v>106</v>
      </c>
      <c r="B22" s="9">
        <v>103</v>
      </c>
      <c r="C22" s="9">
        <v>58</v>
      </c>
      <c r="D22" s="9">
        <v>161</v>
      </c>
      <c r="E22" s="9">
        <v>87</v>
      </c>
      <c r="F22" s="9">
        <v>26</v>
      </c>
      <c r="G22" s="9">
        <v>113</v>
      </c>
      <c r="H22" s="9">
        <v>6</v>
      </c>
      <c r="I22" s="9">
        <v>13</v>
      </c>
      <c r="J22" s="9">
        <v>19</v>
      </c>
      <c r="K22" s="9">
        <v>196</v>
      </c>
      <c r="L22" s="9">
        <v>97</v>
      </c>
      <c r="M22" s="9">
        <f>SUM(196+97)</f>
        <v>293</v>
      </c>
    </row>
    <row r="23" spans="1:13" ht="12.75">
      <c r="A23" s="3" t="s">
        <v>107</v>
      </c>
      <c r="B23" s="9">
        <v>8</v>
      </c>
      <c r="C23" s="9">
        <v>9</v>
      </c>
      <c r="D23" s="9">
        <v>17</v>
      </c>
      <c r="E23" s="9">
        <v>3</v>
      </c>
      <c r="F23" s="9">
        <v>3</v>
      </c>
      <c r="G23" s="9">
        <v>6</v>
      </c>
      <c r="H23" s="9">
        <v>0</v>
      </c>
      <c r="I23" s="9">
        <v>0</v>
      </c>
      <c r="J23" s="9">
        <v>0</v>
      </c>
      <c r="K23" s="9">
        <v>11</v>
      </c>
      <c r="L23" s="9">
        <v>12</v>
      </c>
      <c r="M23" s="9">
        <v>23</v>
      </c>
    </row>
    <row r="24" spans="1:13" ht="12.75">
      <c r="A24" s="3" t="s">
        <v>108</v>
      </c>
      <c r="B24" s="9">
        <v>268</v>
      </c>
      <c r="C24" s="9">
        <v>110</v>
      </c>
      <c r="D24" s="9">
        <v>378</v>
      </c>
      <c r="E24" s="9">
        <v>5</v>
      </c>
      <c r="F24" s="9">
        <v>2</v>
      </c>
      <c r="G24" s="9">
        <v>7</v>
      </c>
      <c r="H24" s="9">
        <v>0</v>
      </c>
      <c r="I24" s="9">
        <v>0</v>
      </c>
      <c r="J24" s="9">
        <v>0</v>
      </c>
      <c r="K24" s="9">
        <v>278</v>
      </c>
      <c r="L24" s="9">
        <v>112</v>
      </c>
      <c r="M24" s="9">
        <f>SUM(278+112)</f>
        <v>390</v>
      </c>
    </row>
    <row r="25" spans="1:13" ht="12.75">
      <c r="A25" s="3" t="s">
        <v>109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</row>
    <row r="26" spans="1:13" ht="12.75">
      <c r="A26" s="3" t="s">
        <v>110</v>
      </c>
      <c r="B26" s="9">
        <v>726</v>
      </c>
      <c r="C26" s="9">
        <v>617</v>
      </c>
      <c r="D26" s="9">
        <v>1343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726</v>
      </c>
      <c r="L26" s="9">
        <v>617</v>
      </c>
      <c r="M26" s="9">
        <v>1343</v>
      </c>
    </row>
    <row r="27" spans="1:13" ht="12.75">
      <c r="A27" s="3" t="s">
        <v>111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</row>
    <row r="28" spans="1:13" ht="12.75">
      <c r="A28" s="3" t="s">
        <v>112</v>
      </c>
      <c r="B28" s="9">
        <v>726</v>
      </c>
      <c r="C28" s="9">
        <v>617</v>
      </c>
      <c r="D28" s="9">
        <v>1343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726</v>
      </c>
      <c r="L28" s="9">
        <v>617</v>
      </c>
      <c r="M28" s="9">
        <v>1343</v>
      </c>
    </row>
    <row r="29" spans="1:13" ht="12.75">
      <c r="A29" s="3" t="s">
        <v>113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</row>
    <row r="30" spans="1:13" ht="12.75">
      <c r="A30" s="3" t="s">
        <v>114</v>
      </c>
      <c r="B30" s="9">
        <v>18</v>
      </c>
      <c r="C30" s="9">
        <v>0</v>
      </c>
      <c r="D30" s="9">
        <v>18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18</v>
      </c>
      <c r="L30" s="9">
        <v>0</v>
      </c>
      <c r="M30" s="9">
        <v>18</v>
      </c>
    </row>
    <row r="31" spans="1:13" ht="12.75">
      <c r="A31" s="3" t="s">
        <v>115</v>
      </c>
      <c r="B31" s="9">
        <v>57</v>
      </c>
      <c r="C31" s="9">
        <v>0</v>
      </c>
      <c r="D31" s="9">
        <v>57</v>
      </c>
      <c r="E31" s="9">
        <v>1</v>
      </c>
      <c r="F31" s="9">
        <v>0</v>
      </c>
      <c r="G31" s="9">
        <v>1</v>
      </c>
      <c r="H31" s="9">
        <v>0</v>
      </c>
      <c r="I31" s="9">
        <v>0</v>
      </c>
      <c r="J31" s="9">
        <v>0</v>
      </c>
      <c r="K31" s="9">
        <v>58</v>
      </c>
      <c r="L31" s="9">
        <v>0</v>
      </c>
      <c r="M31" s="9">
        <v>58</v>
      </c>
    </row>
    <row r="32" spans="1:13" ht="12.75">
      <c r="A32" s="3" t="s">
        <v>116</v>
      </c>
      <c r="B32" s="9">
        <v>0</v>
      </c>
      <c r="C32" s="9">
        <v>583</v>
      </c>
      <c r="D32" s="9">
        <v>583</v>
      </c>
      <c r="E32" s="9">
        <v>0</v>
      </c>
      <c r="F32" s="9">
        <v>393</v>
      </c>
      <c r="G32" s="9">
        <v>393</v>
      </c>
      <c r="H32" s="9">
        <v>0</v>
      </c>
      <c r="I32" s="9">
        <v>114</v>
      </c>
      <c r="J32" s="9">
        <v>114</v>
      </c>
      <c r="K32" s="9">
        <v>0</v>
      </c>
      <c r="L32" s="9">
        <v>1090</v>
      </c>
      <c r="M32" s="9">
        <v>1090</v>
      </c>
    </row>
    <row r="33" spans="1:13" ht="12.75">
      <c r="A33" s="3" t="s">
        <v>117</v>
      </c>
      <c r="B33" s="9">
        <v>6</v>
      </c>
      <c r="C33" s="9">
        <v>2</v>
      </c>
      <c r="D33" s="9">
        <v>8</v>
      </c>
      <c r="E33" s="9">
        <v>2</v>
      </c>
      <c r="F33" s="9">
        <v>1</v>
      </c>
      <c r="G33" s="9">
        <v>3</v>
      </c>
      <c r="H33" s="9">
        <v>0</v>
      </c>
      <c r="I33" s="9">
        <v>0</v>
      </c>
      <c r="J33" s="9">
        <v>0</v>
      </c>
      <c r="K33" s="9">
        <v>8</v>
      </c>
      <c r="L33" s="9">
        <v>3</v>
      </c>
      <c r="M33" s="9">
        <v>11</v>
      </c>
    </row>
    <row r="34" spans="1:13" ht="12.75">
      <c r="A34" s="3" t="s">
        <v>118</v>
      </c>
      <c r="B34" s="9">
        <v>46</v>
      </c>
      <c r="C34" s="9">
        <v>41</v>
      </c>
      <c r="D34" s="9">
        <v>87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46</v>
      </c>
      <c r="L34" s="9">
        <v>41</v>
      </c>
      <c r="M34" s="9">
        <v>87</v>
      </c>
    </row>
    <row r="35" spans="1:13" ht="12.75">
      <c r="A35" s="3" t="s">
        <v>119</v>
      </c>
      <c r="B35" s="9">
        <v>65</v>
      </c>
      <c r="C35" s="9">
        <v>34</v>
      </c>
      <c r="D35" s="9">
        <v>99</v>
      </c>
      <c r="E35" s="9">
        <v>23</v>
      </c>
      <c r="F35" s="9">
        <v>11</v>
      </c>
      <c r="G35" s="9">
        <v>34</v>
      </c>
      <c r="H35" s="9">
        <v>0</v>
      </c>
      <c r="I35" s="9">
        <v>0</v>
      </c>
      <c r="J35" s="9">
        <v>0</v>
      </c>
      <c r="K35" s="9">
        <v>88</v>
      </c>
      <c r="L35" s="9">
        <v>45</v>
      </c>
      <c r="M35" s="9">
        <f>SUM(88+45)</f>
        <v>133</v>
      </c>
    </row>
    <row r="36" spans="1:13" ht="12.75">
      <c r="A36" s="8"/>
    </row>
    <row r="37" spans="1:13" ht="12.75">
      <c r="A37" s="8" t="s">
        <v>120</v>
      </c>
    </row>
    <row r="38" spans="1:13" ht="12.75">
      <c r="A38" s="8" t="s">
        <v>121</v>
      </c>
    </row>
    <row r="39" spans="1:13" ht="12.75">
      <c r="A39" s="8" t="s">
        <v>40</v>
      </c>
    </row>
  </sheetData>
  <mergeCells count="5">
    <mergeCell ref="A3:A4"/>
    <mergeCell ref="B3:D3"/>
    <mergeCell ref="E3:G3"/>
    <mergeCell ref="H3:J3"/>
    <mergeCell ref="K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5.4.1</vt:lpstr>
      <vt:lpstr>5.4.2</vt:lpstr>
      <vt:lpstr>5.4.3</vt:lpstr>
      <vt:lpstr>5.4.4</vt:lpstr>
      <vt:lpstr>5.4.5</vt:lpstr>
      <vt:lpstr>5.4.6</vt:lpstr>
      <vt:lpstr>5.4.7</vt:lpstr>
      <vt:lpstr>5.4.8</vt:lpstr>
      <vt:lpstr>5.4.9</vt:lpstr>
      <vt:lpstr>5.4.10</vt:lpstr>
      <vt:lpstr>5.4.11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2026-11-03T12:22:46Z</dcterms:modified>
</cp:coreProperties>
</file>