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3.1" sheetId="1" r:id="rId1"/>
    <sheet name="5.3.2" sheetId="2" r:id="rId2"/>
    <sheet name="5.3.3" sheetId="3" r:id="rId3"/>
    <sheet name="5.3.4" sheetId="4" r:id="rId4"/>
    <sheet name="5.3.5" sheetId="5" r:id="rId5"/>
    <sheet name="5.3.6" sheetId="6" r:id="rId6"/>
    <sheet name="5.3.7" sheetId="7" r:id="rId7"/>
    <sheet name="5.3.8" sheetId="8" r:id="rId8"/>
    <sheet name="5.3.9" sheetId="9" r:id="rId9"/>
    <sheet name="5.3.10" sheetId="10" r:id="rId10"/>
    <sheet name="5.3.11" sheetId="11" r:id="rId11"/>
    <sheet name="5.3.12" sheetId="12" r:id="rId12"/>
    <sheet name="5.3.13" sheetId="13" r:id="rId13"/>
  </sheets>
  <calcPr calcId="124519"/>
</workbook>
</file>

<file path=xl/calcChain.xml><?xml version="1.0" encoding="utf-8"?>
<calcChain xmlns="http://schemas.openxmlformats.org/spreadsheetml/2006/main">
  <c r="D15" i="13"/>
  <c r="C14"/>
  <c r="B14"/>
  <c r="D14" s="1"/>
  <c r="D13"/>
  <c r="D12"/>
  <c r="D11"/>
  <c r="D10"/>
  <c r="D9"/>
  <c r="D8"/>
  <c r="D7"/>
  <c r="D6"/>
  <c r="D5"/>
  <c r="D4"/>
  <c r="E25" i="12"/>
  <c r="F25" s="1"/>
  <c r="D25"/>
  <c r="C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C16" i="11"/>
  <c r="B15"/>
  <c r="C15" s="1"/>
  <c r="C14"/>
  <c r="C13"/>
  <c r="C12"/>
  <c r="C11"/>
  <c r="C10"/>
  <c r="C9"/>
  <c r="C8"/>
  <c r="C7"/>
  <c r="C6"/>
  <c r="C5"/>
  <c r="E20" i="10"/>
  <c r="D20"/>
  <c r="C20"/>
  <c r="B20"/>
  <c r="G19"/>
  <c r="G18"/>
  <c r="F18"/>
  <c r="G17"/>
  <c r="F17"/>
  <c r="G16"/>
  <c r="F16"/>
  <c r="F15"/>
  <c r="G15" s="1"/>
  <c r="G14"/>
  <c r="F14"/>
  <c r="F13"/>
  <c r="G13" s="1"/>
  <c r="G12"/>
  <c r="F12"/>
  <c r="F11"/>
  <c r="G11" s="1"/>
  <c r="G10"/>
  <c r="F10"/>
  <c r="F9"/>
  <c r="G9" s="1"/>
  <c r="G8"/>
  <c r="F8"/>
  <c r="F7"/>
  <c r="G6"/>
  <c r="F6"/>
  <c r="F5"/>
  <c r="F20" s="1"/>
  <c r="G20" s="1"/>
  <c r="C16" i="9"/>
  <c r="C15"/>
  <c r="B15"/>
  <c r="C14"/>
  <c r="C12"/>
  <c r="C11"/>
  <c r="C10"/>
  <c r="C9"/>
  <c r="C8"/>
  <c r="C7"/>
  <c r="C6"/>
  <c r="C5"/>
  <c r="B6" i="5"/>
  <c r="B5"/>
  <c r="D9" i="3"/>
  <c r="C9"/>
  <c r="B9"/>
  <c r="B15" i="2"/>
  <c r="D13"/>
  <c r="C13"/>
  <c r="B13"/>
  <c r="D12"/>
  <c r="C12"/>
  <c r="B12"/>
  <c r="C11"/>
  <c r="B11"/>
  <c r="D10"/>
  <c r="C10"/>
  <c r="B10"/>
  <c r="D9"/>
  <c r="C9"/>
  <c r="B9"/>
  <c r="D8"/>
  <c r="C8"/>
  <c r="B8"/>
  <c r="D7"/>
  <c r="C7"/>
  <c r="B7"/>
  <c r="D6"/>
  <c r="C6"/>
  <c r="B6"/>
  <c r="D5"/>
  <c r="C5"/>
  <c r="B5"/>
  <c r="D4"/>
  <c r="C4"/>
  <c r="B4"/>
  <c r="F16" i="1"/>
  <c r="E16"/>
  <c r="B16"/>
  <c r="G12"/>
  <c r="D11" i="2" s="1"/>
  <c r="F12" i="1"/>
  <c r="E12"/>
  <c r="D12"/>
  <c r="D16" s="1"/>
  <c r="C12"/>
  <c r="C16" s="1"/>
  <c r="B12"/>
  <c r="C15" i="2" l="1"/>
  <c r="G16" i="1"/>
  <c r="D15" i="2" s="1"/>
  <c r="G5" i="10"/>
</calcChain>
</file>

<file path=xl/sharedStrings.xml><?xml version="1.0" encoding="utf-8"?>
<sst xmlns="http://schemas.openxmlformats.org/spreadsheetml/2006/main" count="356" uniqueCount="229">
  <si>
    <t>Broj kontakata po korisniku u 2024. godini</t>
  </si>
  <si>
    <t>Broj korisnika zdravstvene zaštite i kontakata po korisniku u djelatnosti zdravstvene zaštite dojenčadi i predškolske djece u Međimurskoj županiji u 2024. godini</t>
  </si>
  <si>
    <t>Dob(godine)</t>
  </si>
  <si>
    <t>M</t>
  </si>
  <si>
    <t>Ž</t>
  </si>
  <si>
    <t>Ukupno</t>
  </si>
  <si>
    <t>Broj korisnika</t>
  </si>
  <si>
    <t>Broj kontakata</t>
  </si>
  <si>
    <t>0-6 ukupno</t>
  </si>
  <si>
    <t>Savjetovanja/konzultacije u djelatnosti zdravstvene zaštite dojenčadi i predškolske djece u Međimurskoj županiji u 2024. godini</t>
  </si>
  <si>
    <t>Pregledi u djelatnosti zdravstvene zaštite dojenčadi i predškolske djece u Međimurskoj županiji u 2024. godini</t>
  </si>
  <si>
    <t>7-14</t>
  </si>
  <si>
    <t>15-18</t>
  </si>
  <si>
    <t>&gt;19</t>
  </si>
  <si>
    <t>ukupno</t>
  </si>
  <si>
    <t>Ukupan broj pregleda</t>
  </si>
  <si>
    <t>Izvor podataka: Podaci CEZIH-a za 2024. godinu. Hrvatski zavod za javno zdravstvo.</t>
  </si>
  <si>
    <t>Broj svih posjeta i pregleda kod kuće(PD100-PD103)</t>
  </si>
  <si>
    <t>Ukupno savjetovanja</t>
  </si>
  <si>
    <t>Obrada: ZZJZ Međimurske županije</t>
  </si>
  <si>
    <t>Preventivna savjetovanja</t>
  </si>
  <si>
    <t>Od toga broj kućnih posjeta u palijativnoj skrbi(PD102-PD103)</t>
  </si>
  <si>
    <t>Kurativna savjetovanja</t>
  </si>
  <si>
    <t>0-6</t>
  </si>
  <si>
    <t>Ukupan broj savjetovanja/konzultacija je izračunat preko zabilježenih odgovarajućih DTP-ova:</t>
  </si>
  <si>
    <t>PD021</t>
  </si>
  <si>
    <t>Telefonska konzultacija s medicinskom sestrom</t>
  </si>
  <si>
    <t>Kurativa</t>
  </si>
  <si>
    <t>Ukupan broj pregleda izračunat je preko zabilježenih odgovarajućih DTP-ova:</t>
  </si>
  <si>
    <t>PD028</t>
  </si>
  <si>
    <t>Individualno savjetovanje roditelja zdravog djeteta</t>
  </si>
  <si>
    <t>PD001</t>
  </si>
  <si>
    <t>Preventiva</t>
  </si>
  <si>
    <t>Prvi pregled</t>
  </si>
  <si>
    <t>PD032</t>
  </si>
  <si>
    <t>Individualno savjetovanje roditelja djeteta s poteškoćama u razvoju</t>
  </si>
  <si>
    <t>PD002</t>
  </si>
  <si>
    <t>PD104</t>
  </si>
  <si>
    <t>Kontrolni pregled</t>
  </si>
  <si>
    <t>Savjetovanje s roditeljem/starateljem bolesnika</t>
  </si>
  <si>
    <t>PD105</t>
  </si>
  <si>
    <t>Prošireno savjetovanje s roditeljem/starateljem kroničnog bolesnika</t>
  </si>
  <si>
    <t>PD025</t>
  </si>
  <si>
    <t>Namjenski pregled uključujući savjetovanje s roditeljima/starateljem</t>
  </si>
  <si>
    <t>PD106</t>
  </si>
  <si>
    <t>Savjetovanje s obitelji</t>
  </si>
  <si>
    <t>PD029</t>
  </si>
  <si>
    <t>Kontrolni pregled nakon sistematskog pregleda dojenčeta</t>
  </si>
  <si>
    <t>PD107</t>
  </si>
  <si>
    <t>Savjet telefonom bolesniku ili članu obitelji</t>
  </si>
  <si>
    <t>PD030</t>
  </si>
  <si>
    <t>Kontrolni pregled nakon sistematskog pregleda predškolskog djeteta</t>
  </si>
  <si>
    <t>PD108</t>
  </si>
  <si>
    <t>Psihološka podrška i savjet</t>
  </si>
  <si>
    <t>PD031</t>
  </si>
  <si>
    <t>PD150</t>
  </si>
  <si>
    <t>Kontrolni pregled nakon sistematskog pregleda djeteta s visokim neurorizikom</t>
  </si>
  <si>
    <t>Savjet e-mailom bolesniku ili članu obitelji</t>
  </si>
  <si>
    <t>PD100</t>
  </si>
  <si>
    <t>Prvi pregled kod kuće</t>
  </si>
  <si>
    <t>PD101</t>
  </si>
  <si>
    <t>Kontrolni pregled kod kuće</t>
  </si>
  <si>
    <t>PD102</t>
  </si>
  <si>
    <t>Prva kućna posjeta u palijativnoj skrbi</t>
  </si>
  <si>
    <t>PD103</t>
  </si>
  <si>
    <t>Kontrolna kućna posjeta u palijativnoj skrbi</t>
  </si>
  <si>
    <t>PD112</t>
  </si>
  <si>
    <t>Namjenski pregled</t>
  </si>
  <si>
    <t>PD160</t>
  </si>
  <si>
    <t>Sistematski pregled dojenčadi</t>
  </si>
  <si>
    <t>PD161</t>
  </si>
  <si>
    <t>Sistematski pregled predškolskog djeteta</t>
  </si>
  <si>
    <t>PD162</t>
  </si>
  <si>
    <t>Sistematski pregled djeteta s visokim neurorizikom</t>
  </si>
  <si>
    <t>PD163</t>
  </si>
  <si>
    <t>Prvi sistematski pregled dojenčeta do 2. mjeseca života</t>
  </si>
  <si>
    <t>PD164</t>
  </si>
  <si>
    <t>Kratki pregled u posebnom dežurstvu s provođenjem nužne dijagnostike</t>
  </si>
  <si>
    <t>PD165</t>
  </si>
  <si>
    <t>Preoperativni pregled djeteta</t>
  </si>
  <si>
    <t>PD169</t>
  </si>
  <si>
    <t>Prošireni pregled (3 i više organskih sustava)</t>
  </si>
  <si>
    <t>PD174</t>
  </si>
  <si>
    <t>Pregled neopredijeljene osigurane osobe - migrirajuće</t>
  </si>
  <si>
    <t>Pregledi i savjetovanja/konzultacije za djecu predškolske dobi u djelatnosti zdravstvene zaštite dojenčadi i predškolske djece u Međimurskoj županiji u 2024. godini</t>
  </si>
  <si>
    <t>Dob djece kod koje je obavljen sistematski pregled (navršeni mjeseci/ godine) u djelatnosti zdravstvene zaštite dojenčadi i predškolske djece u Međimurskoj županiji u 2024. godini</t>
  </si>
  <si>
    <t>Pregleda</t>
  </si>
  <si>
    <t>Dob djeteta(navršeni mjeseci/godine)</t>
  </si>
  <si>
    <t>Savjetovanja/konzultacija</t>
  </si>
  <si>
    <t>0-2 mj.</t>
  </si>
  <si>
    <t>3-5 mj.</t>
  </si>
  <si>
    <t>Kurativnih</t>
  </si>
  <si>
    <t>6-11 mj.</t>
  </si>
  <si>
    <t>1-3 g.</t>
  </si>
  <si>
    <t>Preventivnih</t>
  </si>
  <si>
    <t>4-6 g.</t>
  </si>
  <si>
    <t>Broj sistematskih pregleda</t>
  </si>
  <si>
    <t>Broj i vrsta izdanih uputnica u djelatnosti zdravstvene zaštite dojenčadi i predškolske djece u Međimurskoj županiji u 2024. godini</t>
  </si>
  <si>
    <t>Vrsta uputnice</t>
  </si>
  <si>
    <t>Dobne skupine (godine)</t>
  </si>
  <si>
    <t>A1 Konzilijarni pregled</t>
  </si>
  <si>
    <t>A2 Kontrolni konzilijarni pregled</t>
  </si>
  <si>
    <t>A3 Dijagnostička pretraga</t>
  </si>
  <si>
    <t>A4 Drugo mišljenje prema indikaciji izabranog doktora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</si>
  <si>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</si>
  <si>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</si>
  <si>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</si>
  <si>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</si>
  <si>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</si>
  <si>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</si>
  <si>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Broj izdanih uputnica po korisniku u djelatnosti zdravstvene zaštite dojenčadi i predškolske djece u Međimurskoj županiji u 2024. godini</t>
  </si>
  <si>
    <t>D1 Ambulantno liječenje</t>
  </si>
  <si>
    <t>D2 Dnevna bolnica</t>
  </si>
  <si>
    <t>Broj uputnica</t>
  </si>
  <si>
    <t>Broj uputnica po korisniku</t>
  </si>
  <si>
    <t>Broj pregleda</t>
  </si>
  <si>
    <t>Broj pregleda u odnosu na broj uputnica</t>
  </si>
  <si>
    <t>Deset najčešćih djelatnosti u koje su se upućivali pacijenti u djelatnosti zdravstvene zaštite dojenčadi i predškolske djece u Međimurskoj županiji u 2024. godini</t>
  </si>
  <si>
    <t>Broj izdanih recepata, po grupama, u djelatnosti zdravstvene zaštite dojenčadi i predškolske djece u Međimurskoj županiji u 2024. godini</t>
  </si>
  <si>
    <t>Djelatnost upućivanja</t>
  </si>
  <si>
    <t>Broj</t>
  </si>
  <si>
    <t>Udio (%)</t>
  </si>
  <si>
    <t>Lijekovi</t>
  </si>
  <si>
    <t>Medicinska mikrobiologija s parazitologijom</t>
  </si>
  <si>
    <t>0-6 g.</t>
  </si>
  <si>
    <t>7-14 g.</t>
  </si>
  <si>
    <t>15-18 g.</t>
  </si>
  <si>
    <t>&gt;19 g.</t>
  </si>
  <si>
    <t>%</t>
  </si>
  <si>
    <t>za liječenje sustavnih infekcija (izuzev infekcija uzrokovanih parazitima)</t>
  </si>
  <si>
    <t>Medicinska biokemija</t>
  </si>
  <si>
    <t>Otorinolaringologija</t>
  </si>
  <si>
    <t>Dječja oftalmologija i strabologija</t>
  </si>
  <si>
    <t>Dječja kirurgija</t>
  </si>
  <si>
    <t>Radiologija (klasične i kontrastne pretrage)</t>
  </si>
  <si>
    <t>Pedijatrijska neurologija</t>
  </si>
  <si>
    <t>s djelovanjem na sustav dišnih organa</t>
  </si>
  <si>
    <t>Pedijatrija -dnevna bolnica</t>
  </si>
  <si>
    <t>Logopedija</t>
  </si>
  <si>
    <t>Fizikalna medicina i rehabilitacija</t>
  </si>
  <si>
    <t>s djelovanjem na kožu</t>
  </si>
  <si>
    <t>s djelovanjem na osjetila</t>
  </si>
  <si>
    <t>Ostalo</t>
  </si>
  <si>
    <t>s djelovanjem na probavni sustav i mijenu tvari</t>
  </si>
  <si>
    <t>s djelovanjem na koštano-mišićni sustav</t>
  </si>
  <si>
    <t>s djelovanjem na krv i krvotvorne organe</t>
  </si>
  <si>
    <t>za liječenje infekcija uzrokovanih parazitima</t>
  </si>
  <si>
    <t>Različito</t>
  </si>
  <si>
    <t>s djelovanjem na živčani sustav</t>
  </si>
  <si>
    <t>s djelovanjem na sustav žlijezda s unutarnjim lučenjem (izuzev spolnih hormona)</t>
  </si>
  <si>
    <t>s djelovanjem na srce i krvožilje</t>
  </si>
  <si>
    <t>s djelovanjem na mokraćni sustav i spolni hormoni</t>
  </si>
  <si>
    <t>za liječenje zloćudnih bolesti i imunomodulatori</t>
  </si>
  <si>
    <t>nepoznato</t>
  </si>
  <si>
    <t xml:space="preserve"> Deset najčešćih izdanih recepata, po podgrupama, u djelatnosti zdravstvene zaštite dojenčadi i predškolske djece u Međimurskoj županiji u 2024. godini</t>
  </si>
  <si>
    <t>Podgrupa lijeka</t>
  </si>
  <si>
    <t>Broj zabilježenih dijagnoza u djelatnosti zdravstvene zaštite dojenčadi i predškolske djece u Međimurskoj županiji u 2024. godini</t>
  </si>
  <si>
    <t>Izdano recepata</t>
  </si>
  <si>
    <t>Beta-laktamski antimikrobici, penicilini</t>
  </si>
  <si>
    <t>MKB-10 dijagnoza</t>
  </si>
  <si>
    <t>Muški</t>
  </si>
  <si>
    <t>Lijekovi za opstruktivne bolesti dišnih puteva</t>
  </si>
  <si>
    <t>Ženski</t>
  </si>
  <si>
    <t>Lijekovi za liječenje bolesti nosa</t>
  </si>
  <si>
    <t>A00-B99</t>
  </si>
  <si>
    <t>Makrolidi, linkozamidi i streptogramini</t>
  </si>
  <si>
    <t>Zarazne i parazitarne bolesti</t>
  </si>
  <si>
    <t>Ostali beta-laktamski antimikrobici</t>
  </si>
  <si>
    <t>Antiinfektivi</t>
  </si>
  <si>
    <t>Antihistaminici za sustavnu primjenu</t>
  </si>
  <si>
    <t>Vitamini</t>
  </si>
  <si>
    <t>Derivati propionske kiseline</t>
  </si>
  <si>
    <t>Antibiotici i kemoterapeutci za primjenu u liječenju kožnih bolesti</t>
  </si>
  <si>
    <t>Najčešće zabilježene dijagnoze u djelatnosti zdravstvene zaštite dojenčadi i predškolske djece u Međimurskoj županiji u 2024. godini</t>
  </si>
  <si>
    <t>Naziv dijagnoza i MKB šifra</t>
  </si>
  <si>
    <t>Ukupan broj svih izdanih recepata</t>
  </si>
  <si>
    <t>J00-J06 Akutne infekcije gornjega dišnog sustava</t>
  </si>
  <si>
    <t>C00-D48</t>
  </si>
  <si>
    <t>Novotvorine</t>
  </si>
  <si>
    <t>D50-D89</t>
  </si>
  <si>
    <t>Bolesti krvi i krvotvornog sustava, te određene bolesti imunosnog sustava</t>
  </si>
  <si>
    <t>Z00-Z13 Osobe koje se koriste zdravstvenom službom zbog pregleda i istraživanja</t>
  </si>
  <si>
    <t>Z20-Z29 Osobe s potencijalnom opasnošću za zdravlje zbog zaraznih bolesti</t>
  </si>
  <si>
    <t>E00-E90</t>
  </si>
  <si>
    <t>Endokrine bolesti, bolesti prehrane i bolesti metabolizma</t>
  </si>
  <si>
    <t>R50-R69Opći simptomi i znakovi</t>
  </si>
  <si>
    <t>H65-H75 Bolesti srednjeg uha i mastoida</t>
  </si>
  <si>
    <t>F00-F99</t>
  </si>
  <si>
    <t>Mentalni poremećaji i poremećaji ponašanja</t>
  </si>
  <si>
    <t>J20-J22 Ostale akutne infekcije donjega dišnog sustava</t>
  </si>
  <si>
    <t>G00-G99</t>
  </si>
  <si>
    <t>Bolesti živčanog sustava</t>
  </si>
  <si>
    <t>B00-B09 Virusne infekcije praćene promjenama na koži i sluznicama</t>
  </si>
  <si>
    <t>H00-H59</t>
  </si>
  <si>
    <t>Bolesti oka i očnih adneksa</t>
  </si>
  <si>
    <t>A00-A09 Crijevne zarazne bolesti</t>
  </si>
  <si>
    <t>H60-H95</t>
  </si>
  <si>
    <t>Bolesti uha i mastoidnog nastavka</t>
  </si>
  <si>
    <t>H10-H13 Bolesti spojnice</t>
  </si>
  <si>
    <t>I00-I99</t>
  </si>
  <si>
    <t>Bolesti cirkulacijskog sustava</t>
  </si>
  <si>
    <t>R00-R09 Simptomi i znakovi koji se odnose na cirkulacijski i dišni sustav</t>
  </si>
  <si>
    <t>Ostale dijagnoze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</si>
  <si>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</si>
  <si>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</si>
  <si>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</si>
  <si>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</si>
  <si>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</si>
  <si>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</si>
  <si>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</si>
  <si>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</si>
  <si>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</si>
  <si>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</si>
  <si>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</si>
  <si>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</si>
  <si>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</si>
  <si>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</si>
  <si>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</si>
  <si>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</si>
  <si>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</si>
  <si>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</si>
  <si>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</si>
  <si>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</si>
  <si>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</si>
  <si>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</si>
  <si>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</si>
  <si>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</si>
  <si>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V01-Y98</t>
  </si>
  <si>
    <t>Vanjski uzroci morbiditeta i mortaliteta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</si>
</sst>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&quot;Arial&quot;"/>
    </font>
    <font>
      <b/>
      <sz val="10"/>
      <color theme="1"/>
      <name val="Arial"/>
      <scheme val="minor"/>
    </font>
    <font>
      <b/>
      <sz val="10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trike/>
      <sz val="10"/>
      <color theme="1"/>
      <name val="Arial"/>
      <scheme val="minor"/>
    </font>
    <font>
      <sz val="10"/>
      <color theme="1"/>
      <name val="&quot;Arial&quot;"/>
    </font>
    <font>
      <b/>
      <sz val="10"/>
      <color theme="1"/>
      <name val="&quot;Arial&quot;"/>
    </font>
    <font>
      <i/>
      <sz val="10"/>
      <color theme="1"/>
      <name val="Arial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/>
    <xf numFmtId="0" fontId="2" fillId="0" borderId="1" xfId="0" applyFont="1" applyBorder="1" applyAlignment="1"/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9" fillId="0" borderId="0" xfId="0" applyFont="1" applyAlignment="1"/>
    <xf numFmtId="0" fontId="7" fillId="0" borderId="0" xfId="0" applyFont="1" applyAlignment="1">
      <alignment horizontal="left"/>
    </xf>
    <xf numFmtId="0" fontId="2" fillId="0" borderId="1" xfId="0" applyFont="1" applyBorder="1"/>
    <xf numFmtId="3" fontId="4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" fontId="10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12" fillId="0" borderId="1" xfId="0" applyFont="1" applyBorder="1" applyAlignme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/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1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9"/>
  <sheetViews>
    <sheetView showGridLines="0" tabSelected="1" workbookViewId="0">
      <selection activeCell="B23" sqref="B23"/>
    </sheetView>
  </sheetViews>
  <sheetFormatPr defaultColWidth="12.5703125" defaultRowHeight="15.75" customHeight="1"/>
  <sheetData>
    <row r="1" spans="1:7" ht="20.100000000000001" customHeight="1">
      <c r="A1" s="47" t="s">
        <v>1</v>
      </c>
      <c r="B1" s="1"/>
      <c r="E1" s="1"/>
    </row>
    <row r="2" spans="1:7" ht="12.75">
      <c r="A2" s="1"/>
      <c r="B2" s="1"/>
      <c r="E2" s="1"/>
    </row>
    <row r="3" spans="1:7">
      <c r="A3" s="36" t="s">
        <v>2</v>
      </c>
      <c r="B3" s="38" t="s">
        <v>6</v>
      </c>
      <c r="C3" s="39"/>
      <c r="D3" s="40"/>
      <c r="E3" s="38" t="s">
        <v>7</v>
      </c>
      <c r="F3" s="39"/>
      <c r="G3" s="40"/>
    </row>
    <row r="4" spans="1:7">
      <c r="A4" s="37"/>
      <c r="B4" s="3" t="s">
        <v>3</v>
      </c>
      <c r="C4" s="3" t="s">
        <v>4</v>
      </c>
      <c r="D4" s="3" t="s">
        <v>5</v>
      </c>
      <c r="E4" s="3" t="s">
        <v>3</v>
      </c>
      <c r="F4" s="3" t="s">
        <v>4</v>
      </c>
      <c r="G4" s="3" t="s">
        <v>5</v>
      </c>
    </row>
    <row r="5" spans="1:7">
      <c r="A5" s="3">
        <v>0</v>
      </c>
      <c r="B5" s="4">
        <v>321</v>
      </c>
      <c r="C5" s="4">
        <v>298</v>
      </c>
      <c r="D5" s="4">
        <v>619</v>
      </c>
      <c r="E5" s="5">
        <v>6054</v>
      </c>
      <c r="F5" s="5">
        <v>5426</v>
      </c>
      <c r="G5" s="5">
        <v>11480</v>
      </c>
    </row>
    <row r="6" spans="1:7">
      <c r="A6" s="3">
        <v>1</v>
      </c>
      <c r="B6" s="4">
        <v>376</v>
      </c>
      <c r="C6" s="4">
        <v>391</v>
      </c>
      <c r="D6" s="4">
        <v>767</v>
      </c>
      <c r="E6" s="5">
        <v>6248</v>
      </c>
      <c r="F6" s="5">
        <v>5913</v>
      </c>
      <c r="G6" s="5">
        <v>12161</v>
      </c>
    </row>
    <row r="7" spans="1:7">
      <c r="A7" s="3">
        <v>2</v>
      </c>
      <c r="B7" s="4">
        <v>345</v>
      </c>
      <c r="C7" s="4">
        <v>313</v>
      </c>
      <c r="D7" s="4">
        <v>658</v>
      </c>
      <c r="E7" s="5">
        <v>4624</v>
      </c>
      <c r="F7" s="5">
        <v>3941</v>
      </c>
      <c r="G7" s="5">
        <v>8565</v>
      </c>
    </row>
    <row r="8" spans="1:7">
      <c r="A8" s="3">
        <v>3</v>
      </c>
      <c r="B8" s="4">
        <v>381</v>
      </c>
      <c r="C8" s="4">
        <v>316</v>
      </c>
      <c r="D8" s="4">
        <v>697</v>
      </c>
      <c r="E8" s="5">
        <v>4588</v>
      </c>
      <c r="F8" s="5">
        <v>3540</v>
      </c>
      <c r="G8" s="5">
        <v>8128</v>
      </c>
    </row>
    <row r="9" spans="1:7">
      <c r="A9" s="3">
        <v>4</v>
      </c>
      <c r="B9" s="4">
        <v>387</v>
      </c>
      <c r="C9" s="4">
        <v>323</v>
      </c>
      <c r="D9" s="4">
        <v>710</v>
      </c>
      <c r="E9" s="5">
        <v>3805</v>
      </c>
      <c r="F9" s="5">
        <v>3270</v>
      </c>
      <c r="G9" s="5">
        <v>7075</v>
      </c>
    </row>
    <row r="10" spans="1:7">
      <c r="A10" s="3">
        <v>5</v>
      </c>
      <c r="B10" s="4">
        <v>354</v>
      </c>
      <c r="C10" s="4">
        <v>321</v>
      </c>
      <c r="D10" s="4">
        <v>675</v>
      </c>
      <c r="E10" s="5">
        <v>3430</v>
      </c>
      <c r="F10" s="5">
        <v>3096</v>
      </c>
      <c r="G10" s="5">
        <v>6526</v>
      </c>
    </row>
    <row r="11" spans="1:7">
      <c r="A11" s="3">
        <v>6</v>
      </c>
      <c r="B11" s="4">
        <v>366</v>
      </c>
      <c r="C11" s="4">
        <v>362</v>
      </c>
      <c r="D11" s="4">
        <v>728</v>
      </c>
      <c r="E11" s="5">
        <v>2950</v>
      </c>
      <c r="F11" s="5">
        <v>2868</v>
      </c>
      <c r="G11" s="5">
        <v>5818</v>
      </c>
    </row>
    <row r="12" spans="1:7">
      <c r="A12" s="7" t="s">
        <v>8</v>
      </c>
      <c r="B12" s="8">
        <f t="shared" ref="B12:G12" si="0">SUM(B5:B11)</f>
        <v>2530</v>
      </c>
      <c r="C12" s="8">
        <f t="shared" si="0"/>
        <v>2324</v>
      </c>
      <c r="D12" s="8">
        <f t="shared" si="0"/>
        <v>4854</v>
      </c>
      <c r="E12" s="8">
        <f t="shared" si="0"/>
        <v>31699</v>
      </c>
      <c r="F12" s="8">
        <f t="shared" si="0"/>
        <v>28054</v>
      </c>
      <c r="G12" s="8">
        <f t="shared" si="0"/>
        <v>59753</v>
      </c>
    </row>
    <row r="13" spans="1:7">
      <c r="A13" s="3" t="s">
        <v>11</v>
      </c>
      <c r="B13" s="5">
        <v>1382</v>
      </c>
      <c r="C13" s="5">
        <v>1301</v>
      </c>
      <c r="D13" s="5">
        <v>2683</v>
      </c>
      <c r="E13" s="5">
        <v>7950</v>
      </c>
      <c r="F13" s="5">
        <v>7712</v>
      </c>
      <c r="G13" s="5">
        <v>15662</v>
      </c>
    </row>
    <row r="14" spans="1:7">
      <c r="A14" s="3" t="s">
        <v>12</v>
      </c>
      <c r="B14" s="4">
        <v>26</v>
      </c>
      <c r="C14" s="4">
        <v>20</v>
      </c>
      <c r="D14" s="4">
        <v>46</v>
      </c>
      <c r="E14" s="4">
        <v>59</v>
      </c>
      <c r="F14" s="4">
        <v>51</v>
      </c>
      <c r="G14" s="4">
        <v>110</v>
      </c>
    </row>
    <row r="15" spans="1:7">
      <c r="A15" s="3" t="s">
        <v>13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>
      <c r="A16" s="3" t="s">
        <v>14</v>
      </c>
      <c r="B16" s="5">
        <f t="shared" ref="B16:G16" si="1">SUM(B12:B15)</f>
        <v>3938</v>
      </c>
      <c r="C16" s="5">
        <f t="shared" si="1"/>
        <v>3645</v>
      </c>
      <c r="D16" s="5">
        <f t="shared" si="1"/>
        <v>7583</v>
      </c>
      <c r="E16" s="5">
        <f t="shared" si="1"/>
        <v>39708</v>
      </c>
      <c r="F16" s="5">
        <f t="shared" si="1"/>
        <v>35817</v>
      </c>
      <c r="G16" s="5">
        <f t="shared" si="1"/>
        <v>75525</v>
      </c>
    </row>
    <row r="18" spans="1:1">
      <c r="A18" s="9" t="s">
        <v>16</v>
      </c>
    </row>
    <row r="19" spans="1:1">
      <c r="A19" s="10" t="s">
        <v>19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C28" sqref="C28"/>
    </sheetView>
  </sheetViews>
  <sheetFormatPr defaultColWidth="12.5703125" defaultRowHeight="15.75" customHeight="1"/>
  <sheetData>
    <row r="1" spans="1:4" ht="20.100000000000001" customHeight="1">
      <c r="A1" s="47" t="s">
        <v>0</v>
      </c>
      <c r="B1" s="1"/>
      <c r="C1" s="1"/>
      <c r="D1" s="1"/>
    </row>
    <row r="2" spans="1:4" ht="12.75">
      <c r="A2" s="1"/>
      <c r="B2" s="1"/>
      <c r="C2" s="1"/>
      <c r="D2" s="1"/>
    </row>
    <row r="3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2">
        <v>0</v>
      </c>
      <c r="B4" s="6">
        <f>'5.3.1'!E5/'5.3.1'!B5</f>
        <v>18.859813084112151</v>
      </c>
      <c r="C4" s="6">
        <f>'5.3.1'!F5/'5.3.1'!C5</f>
        <v>18.208053691275168</v>
      </c>
      <c r="D4" s="6">
        <f>'5.3.1'!G5/'5.3.1'!D5</f>
        <v>18.546042003231019</v>
      </c>
    </row>
    <row r="5" spans="1:4">
      <c r="A5" s="2">
        <v>1</v>
      </c>
      <c r="B5" s="6">
        <f>'5.3.1'!E6/'5.3.1'!B6</f>
        <v>16.617021276595743</v>
      </c>
      <c r="C5" s="6">
        <f>'5.3.1'!F6/'5.3.1'!C6</f>
        <v>15.122762148337596</v>
      </c>
      <c r="D5" s="6">
        <f>'5.3.1'!G6/'5.3.1'!D6</f>
        <v>15.855280312907432</v>
      </c>
    </row>
    <row r="6" spans="1:4">
      <c r="A6" s="2">
        <v>2</v>
      </c>
      <c r="B6" s="6">
        <f>'5.3.1'!E7/'5.3.1'!B7</f>
        <v>13.402898550724638</v>
      </c>
      <c r="C6" s="6">
        <f>'5.3.1'!F7/'5.3.1'!C7</f>
        <v>12.591054313099042</v>
      </c>
      <c r="D6" s="6">
        <f>'5.3.1'!G7/'5.3.1'!D7</f>
        <v>13.016717325227964</v>
      </c>
    </row>
    <row r="7" spans="1:4">
      <c r="A7" s="2">
        <v>3</v>
      </c>
      <c r="B7" s="6">
        <f>'5.3.1'!E8/'5.3.1'!B8</f>
        <v>12.041994750656167</v>
      </c>
      <c r="C7" s="6">
        <f>'5.3.1'!F8/'5.3.1'!C8</f>
        <v>11.20253164556962</v>
      </c>
      <c r="D7" s="6">
        <f>'5.3.1'!G8/'5.3.1'!D8</f>
        <v>11.661406025824965</v>
      </c>
    </row>
    <row r="8" spans="1:4">
      <c r="A8" s="2">
        <v>4</v>
      </c>
      <c r="B8" s="6">
        <f>'5.3.1'!E9/'5.3.1'!B9</f>
        <v>9.8320413436692515</v>
      </c>
      <c r="C8" s="6">
        <f>'5.3.1'!F9/'5.3.1'!C9</f>
        <v>10.123839009287925</v>
      </c>
      <c r="D8" s="6">
        <f>'5.3.1'!G9/'5.3.1'!D9</f>
        <v>9.964788732394366</v>
      </c>
    </row>
    <row r="9" spans="1:4">
      <c r="A9" s="2">
        <v>5</v>
      </c>
      <c r="B9" s="6">
        <f>'5.3.1'!E10/'5.3.1'!B10</f>
        <v>9.6892655367231644</v>
      </c>
      <c r="C9" s="6">
        <f>'5.3.1'!F10/'5.3.1'!C10</f>
        <v>9.6448598130841123</v>
      </c>
      <c r="D9" s="6">
        <f>'5.3.1'!G10/'5.3.1'!D10</f>
        <v>9.6681481481481484</v>
      </c>
    </row>
    <row r="10" spans="1:4">
      <c r="A10" s="2">
        <v>6</v>
      </c>
      <c r="B10" s="6">
        <f>'5.3.1'!E11/'5.3.1'!B11</f>
        <v>8.0601092896174862</v>
      </c>
      <c r="C10" s="6">
        <f>'5.3.1'!F11/'5.3.1'!C11</f>
        <v>7.9226519337016574</v>
      </c>
      <c r="D10" s="6">
        <f>'5.3.1'!G11/'5.3.1'!D11</f>
        <v>7.9917582417582418</v>
      </c>
    </row>
    <row r="11" spans="1:4">
      <c r="A11" s="14" t="s">
        <v>8</v>
      </c>
      <c r="B11" s="6">
        <f>'5.3.1'!E12/'5.3.1'!B12</f>
        <v>12.529249011857708</v>
      </c>
      <c r="C11" s="6">
        <f>'5.3.1'!F12/'5.3.1'!C12</f>
        <v>12.071428571428571</v>
      </c>
      <c r="D11" s="6">
        <f>'5.3.1'!G12/'5.3.1'!D12</f>
        <v>12.31005356407087</v>
      </c>
    </row>
    <row r="12" spans="1:4">
      <c r="A12" s="2" t="s">
        <v>11</v>
      </c>
      <c r="B12" s="6">
        <f>'5.3.1'!E13/'5.3.1'!B13</f>
        <v>5.7525325615050651</v>
      </c>
      <c r="C12" s="6">
        <f>'5.3.1'!F13/'5.3.1'!C13</f>
        <v>5.9277478862413524</v>
      </c>
      <c r="D12" s="6">
        <f>'5.3.1'!G13/'5.3.1'!D13</f>
        <v>5.8374953410361536</v>
      </c>
    </row>
    <row r="13" spans="1:4">
      <c r="A13" s="2" t="s">
        <v>12</v>
      </c>
      <c r="B13" s="6">
        <f>'5.3.1'!E14/'5.3.1'!B14</f>
        <v>2.2692307692307692</v>
      </c>
      <c r="C13" s="6">
        <f>'5.3.1'!F14/'5.3.1'!C14</f>
        <v>2.5499999999999998</v>
      </c>
      <c r="D13" s="6">
        <f>'5.3.1'!G14/'5.3.1'!D14</f>
        <v>2.3913043478260869</v>
      </c>
    </row>
    <row r="14" spans="1:4">
      <c r="A14" s="2" t="s">
        <v>13</v>
      </c>
      <c r="B14" s="17">
        <v>0</v>
      </c>
      <c r="C14" s="17">
        <v>0</v>
      </c>
      <c r="D14" s="17">
        <v>0</v>
      </c>
    </row>
    <row r="15" spans="1:4">
      <c r="A15" s="2" t="s">
        <v>5</v>
      </c>
      <c r="B15" s="6">
        <f>'5.3.1'!E16/'5.3.1'!B16</f>
        <v>10.083291010665313</v>
      </c>
      <c r="C15" s="6">
        <f>'5.3.1'!F16/'5.3.1'!C16</f>
        <v>9.82633744855967</v>
      </c>
      <c r="D15" s="6">
        <f>'5.3.1'!G16/'5.3.1'!D16</f>
        <v>9.9597784518000783</v>
      </c>
    </row>
    <row r="18" spans="1:1">
      <c r="A18" s="19" t="s">
        <v>16</v>
      </c>
    </row>
    <row r="19" spans="1:1">
      <c r="A19" s="10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9"/>
  <sheetViews>
    <sheetView showGridLines="0" workbookViewId="0">
      <selection activeCell="C28" sqref="C28"/>
    </sheetView>
  </sheetViews>
  <sheetFormatPr defaultColWidth="12.5703125" defaultRowHeight="15.75" customHeight="1"/>
  <cols>
    <col min="13" max="13" width="58.42578125" customWidth="1"/>
  </cols>
  <sheetData>
    <row r="1" spans="1:14" ht="20.100000000000001" customHeight="1">
      <c r="A1" s="47" t="s">
        <v>10</v>
      </c>
      <c r="B1" s="1"/>
      <c r="E1" s="1"/>
      <c r="H1" s="1"/>
    </row>
    <row r="2" spans="1:14" ht="12.75">
      <c r="A2" s="1"/>
      <c r="B2" s="1"/>
      <c r="E2" s="1"/>
      <c r="H2" s="1"/>
    </row>
    <row r="3" spans="1:14" ht="34.5" customHeight="1">
      <c r="A3" s="36" t="s">
        <v>2</v>
      </c>
      <c r="B3" s="38" t="s">
        <v>15</v>
      </c>
      <c r="C3" s="39"/>
      <c r="D3" s="40"/>
      <c r="E3" s="41" t="s">
        <v>17</v>
      </c>
      <c r="F3" s="39"/>
      <c r="G3" s="40"/>
      <c r="H3" s="41" t="s">
        <v>21</v>
      </c>
      <c r="I3" s="39"/>
      <c r="J3" s="40"/>
    </row>
    <row r="4" spans="1:14">
      <c r="A4" s="37"/>
      <c r="B4" s="2" t="s">
        <v>3</v>
      </c>
      <c r="C4" s="2" t="s">
        <v>4</v>
      </c>
      <c r="D4" s="2" t="s">
        <v>5</v>
      </c>
      <c r="E4" s="2" t="s">
        <v>3</v>
      </c>
      <c r="F4" s="2" t="s">
        <v>4</v>
      </c>
      <c r="G4" s="2" t="s">
        <v>5</v>
      </c>
      <c r="H4" s="2" t="s">
        <v>3</v>
      </c>
      <c r="I4" s="2" t="s">
        <v>4</v>
      </c>
      <c r="J4" s="2" t="s">
        <v>5</v>
      </c>
    </row>
    <row r="5" spans="1:14">
      <c r="A5" s="11" t="s">
        <v>23</v>
      </c>
      <c r="B5" s="12">
        <v>15792</v>
      </c>
      <c r="C5" s="12">
        <v>13793</v>
      </c>
      <c r="D5" s="12">
        <v>29585</v>
      </c>
      <c r="E5" s="13">
        <v>1</v>
      </c>
      <c r="F5" s="13">
        <v>1</v>
      </c>
      <c r="G5" s="13">
        <v>2</v>
      </c>
      <c r="H5" s="13">
        <v>0</v>
      </c>
      <c r="I5" s="13">
        <v>1</v>
      </c>
      <c r="J5" s="13">
        <v>1</v>
      </c>
    </row>
    <row r="6" spans="1:14">
      <c r="A6" s="11" t="s">
        <v>11</v>
      </c>
      <c r="B6" s="12">
        <v>2886</v>
      </c>
      <c r="C6" s="12">
        <v>2755</v>
      </c>
      <c r="D6" s="12">
        <v>5641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</row>
    <row r="7" spans="1:14">
      <c r="A7" s="11" t="s">
        <v>12</v>
      </c>
      <c r="B7" s="13">
        <v>19</v>
      </c>
      <c r="C7" s="13">
        <v>15</v>
      </c>
      <c r="D7" s="13">
        <v>34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</row>
    <row r="8" spans="1:14">
      <c r="A8" s="11" t="s">
        <v>13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</row>
    <row r="9" spans="1:14">
      <c r="A9" s="11" t="s">
        <v>5</v>
      </c>
      <c r="B9" s="15">
        <f t="shared" ref="B9:D9" si="0">SUM(B5:B8)</f>
        <v>18697</v>
      </c>
      <c r="C9" s="15">
        <f t="shared" si="0"/>
        <v>16563</v>
      </c>
      <c r="D9" s="15">
        <f t="shared" si="0"/>
        <v>35260</v>
      </c>
      <c r="E9" s="16">
        <v>1</v>
      </c>
      <c r="F9" s="16">
        <v>1</v>
      </c>
      <c r="G9" s="16">
        <v>2</v>
      </c>
      <c r="H9" s="16">
        <v>0</v>
      </c>
      <c r="I9" s="16">
        <v>1</v>
      </c>
      <c r="J9" s="16">
        <v>1</v>
      </c>
    </row>
    <row r="10" spans="1:14">
      <c r="L10" s="1" t="s">
        <v>28</v>
      </c>
    </row>
    <row r="11" spans="1:14">
      <c r="L11" s="1" t="s">
        <v>31</v>
      </c>
      <c r="M11" s="1" t="s">
        <v>33</v>
      </c>
      <c r="N11" s="1" t="s">
        <v>27</v>
      </c>
    </row>
    <row r="12" spans="1:14">
      <c r="A12" s="9" t="s">
        <v>16</v>
      </c>
      <c r="L12" s="1" t="s">
        <v>36</v>
      </c>
      <c r="M12" s="1" t="s">
        <v>38</v>
      </c>
      <c r="N12" s="1" t="s">
        <v>27</v>
      </c>
    </row>
    <row r="13" spans="1:14">
      <c r="A13" s="10" t="s">
        <v>19</v>
      </c>
      <c r="L13" s="1" t="s">
        <v>42</v>
      </c>
      <c r="M13" s="1" t="s">
        <v>43</v>
      </c>
      <c r="N13" s="1" t="s">
        <v>32</v>
      </c>
    </row>
    <row r="14" spans="1:14">
      <c r="L14" s="1" t="s">
        <v>46</v>
      </c>
      <c r="M14" s="1" t="s">
        <v>47</v>
      </c>
      <c r="N14" s="1" t="s">
        <v>32</v>
      </c>
    </row>
    <row r="15" spans="1:14">
      <c r="L15" s="1" t="s">
        <v>50</v>
      </c>
      <c r="M15" s="1" t="s">
        <v>51</v>
      </c>
      <c r="N15" s="1" t="s">
        <v>32</v>
      </c>
    </row>
    <row r="16" spans="1:14">
      <c r="L16" s="1" t="s">
        <v>54</v>
      </c>
      <c r="M16" s="1" t="s">
        <v>56</v>
      </c>
      <c r="N16" s="1" t="s">
        <v>32</v>
      </c>
    </row>
    <row r="17" spans="12:14">
      <c r="L17" s="1" t="s">
        <v>58</v>
      </c>
      <c r="M17" s="1" t="s">
        <v>59</v>
      </c>
      <c r="N17" s="1" t="s">
        <v>27</v>
      </c>
    </row>
    <row r="18" spans="12:14">
      <c r="L18" s="18" t="s">
        <v>60</v>
      </c>
      <c r="M18" s="18" t="s">
        <v>61</v>
      </c>
      <c r="N18" s="18" t="s">
        <v>27</v>
      </c>
    </row>
    <row r="19" spans="12:14">
      <c r="L19" s="1" t="s">
        <v>62</v>
      </c>
      <c r="M19" s="1" t="s">
        <v>63</v>
      </c>
      <c r="N19" s="1" t="s">
        <v>27</v>
      </c>
    </row>
    <row r="20" spans="12:14">
      <c r="L20" s="18" t="s">
        <v>64</v>
      </c>
      <c r="M20" s="18" t="s">
        <v>65</v>
      </c>
      <c r="N20" s="18" t="s">
        <v>27</v>
      </c>
    </row>
    <row r="21" spans="12:14">
      <c r="L21" s="1" t="s">
        <v>66</v>
      </c>
      <c r="M21" s="1" t="s">
        <v>67</v>
      </c>
      <c r="N21" s="1" t="s">
        <v>27</v>
      </c>
    </row>
    <row r="22" spans="12:14">
      <c r="L22" s="1" t="s">
        <v>68</v>
      </c>
      <c r="M22" s="1" t="s">
        <v>69</v>
      </c>
      <c r="N22" s="1" t="s">
        <v>32</v>
      </c>
    </row>
    <row r="23" spans="12:14">
      <c r="L23" s="1" t="s">
        <v>70</v>
      </c>
      <c r="M23" s="1" t="s">
        <v>71</v>
      </c>
      <c r="N23" s="1" t="s">
        <v>32</v>
      </c>
    </row>
    <row r="24" spans="12:14">
      <c r="L24" s="1" t="s">
        <v>72</v>
      </c>
      <c r="M24" s="1" t="s">
        <v>73</v>
      </c>
      <c r="N24" s="1" t="s">
        <v>32</v>
      </c>
    </row>
    <row r="25" spans="12:14">
      <c r="L25" s="1" t="s">
        <v>74</v>
      </c>
      <c r="M25" s="1" t="s">
        <v>75</v>
      </c>
      <c r="N25" s="1" t="s">
        <v>32</v>
      </c>
    </row>
    <row r="26" spans="12:14">
      <c r="L26" s="18" t="s">
        <v>76</v>
      </c>
      <c r="M26" s="18" t="s">
        <v>77</v>
      </c>
      <c r="N26" s="18" t="s">
        <v>27</v>
      </c>
    </row>
    <row r="27" spans="12:14">
      <c r="L27" s="1" t="s">
        <v>78</v>
      </c>
      <c r="M27" s="1" t="s">
        <v>79</v>
      </c>
      <c r="N27" s="1" t="s">
        <v>27</v>
      </c>
    </row>
    <row r="28" spans="12:14">
      <c r="L28" s="1" t="s">
        <v>80</v>
      </c>
      <c r="M28" s="1" t="s">
        <v>81</v>
      </c>
      <c r="N28" s="1" t="s">
        <v>27</v>
      </c>
    </row>
    <row r="29" spans="12:14">
      <c r="L29" s="18" t="s">
        <v>82</v>
      </c>
      <c r="M29" s="18" t="s">
        <v>83</v>
      </c>
      <c r="N29" s="18" t="s">
        <v>27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9"/>
  <sheetViews>
    <sheetView showGridLines="0" workbookViewId="0">
      <selection activeCell="C28" sqref="C28"/>
    </sheetView>
  </sheetViews>
  <sheetFormatPr defaultColWidth="12.5703125" defaultRowHeight="15.75" customHeight="1"/>
  <cols>
    <col min="13" max="13" width="50.5703125" customWidth="1"/>
  </cols>
  <sheetData>
    <row r="1" spans="1:14" ht="20.100000000000001" customHeight="1">
      <c r="A1" s="47" t="s">
        <v>9</v>
      </c>
      <c r="B1" s="1"/>
      <c r="E1" s="1"/>
      <c r="H1" s="1"/>
    </row>
    <row r="2" spans="1:14" ht="12.75">
      <c r="A2" s="1"/>
      <c r="B2" s="1"/>
      <c r="E2" s="1"/>
      <c r="H2" s="1"/>
    </row>
    <row r="3" spans="1:14">
      <c r="A3" s="42" t="s">
        <v>2</v>
      </c>
      <c r="B3" s="43" t="s">
        <v>18</v>
      </c>
      <c r="C3" s="39"/>
      <c r="D3" s="40"/>
      <c r="E3" s="43" t="s">
        <v>20</v>
      </c>
      <c r="F3" s="39"/>
      <c r="G3" s="40"/>
      <c r="H3" s="43" t="s">
        <v>22</v>
      </c>
      <c r="I3" s="39"/>
      <c r="J3" s="40"/>
    </row>
    <row r="4" spans="1:14">
      <c r="A4" s="37"/>
      <c r="B4" s="2" t="s">
        <v>3</v>
      </c>
      <c r="C4" s="2" t="s">
        <v>4</v>
      </c>
      <c r="D4" s="2" t="s">
        <v>5</v>
      </c>
      <c r="E4" s="2" t="s">
        <v>3</v>
      </c>
      <c r="F4" s="2" t="s">
        <v>4</v>
      </c>
      <c r="G4" s="2" t="s">
        <v>5</v>
      </c>
      <c r="H4" s="2" t="s">
        <v>3</v>
      </c>
      <c r="I4" s="2" t="s">
        <v>4</v>
      </c>
      <c r="J4" s="2" t="s">
        <v>5</v>
      </c>
    </row>
    <row r="5" spans="1:14">
      <c r="A5" s="11" t="s">
        <v>23</v>
      </c>
      <c r="B5" s="12">
        <v>16469</v>
      </c>
      <c r="C5" s="12">
        <v>14889</v>
      </c>
      <c r="D5" s="12">
        <v>31358</v>
      </c>
      <c r="E5" s="12">
        <v>2009</v>
      </c>
      <c r="F5" s="12">
        <v>1793</v>
      </c>
      <c r="G5" s="12">
        <v>3802</v>
      </c>
      <c r="H5" s="12">
        <v>14460</v>
      </c>
      <c r="I5" s="12">
        <v>13096</v>
      </c>
      <c r="J5" s="12">
        <v>27556</v>
      </c>
    </row>
    <row r="6" spans="1:14">
      <c r="A6" s="11" t="s">
        <v>11</v>
      </c>
      <c r="B6" s="12">
        <v>4440</v>
      </c>
      <c r="C6" s="12">
        <v>4180</v>
      </c>
      <c r="D6" s="12">
        <v>8620</v>
      </c>
      <c r="E6" s="13">
        <v>9</v>
      </c>
      <c r="F6" s="13">
        <v>6</v>
      </c>
      <c r="G6" s="13">
        <v>15</v>
      </c>
      <c r="H6" s="12">
        <v>4431</v>
      </c>
      <c r="I6" s="12">
        <v>4174</v>
      </c>
      <c r="J6" s="12">
        <v>8605</v>
      </c>
    </row>
    <row r="7" spans="1:14">
      <c r="A7" s="11" t="s">
        <v>12</v>
      </c>
      <c r="B7" s="13">
        <v>31</v>
      </c>
      <c r="C7" s="13">
        <v>28</v>
      </c>
      <c r="D7" s="13">
        <v>59</v>
      </c>
      <c r="E7" s="13">
        <v>0</v>
      </c>
      <c r="F7" s="13">
        <v>0</v>
      </c>
      <c r="G7" s="13">
        <v>0</v>
      </c>
      <c r="H7" s="12">
        <v>31</v>
      </c>
      <c r="I7" s="12">
        <v>28</v>
      </c>
      <c r="J7" s="12">
        <v>59</v>
      </c>
    </row>
    <row r="8" spans="1:14">
      <c r="A8" s="11" t="s">
        <v>13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2">
        <v>0</v>
      </c>
      <c r="I8" s="12">
        <v>0</v>
      </c>
      <c r="J8" s="12">
        <v>0</v>
      </c>
    </row>
    <row r="9" spans="1:14">
      <c r="A9" s="11" t="s">
        <v>5</v>
      </c>
      <c r="B9" s="15">
        <v>20940</v>
      </c>
      <c r="C9" s="15">
        <v>19097</v>
      </c>
      <c r="D9" s="15">
        <v>40037</v>
      </c>
      <c r="E9" s="15">
        <v>2018</v>
      </c>
      <c r="F9" s="15">
        <v>1799</v>
      </c>
      <c r="G9" s="15">
        <v>3817</v>
      </c>
      <c r="H9" s="12">
        <v>18922</v>
      </c>
      <c r="I9" s="12">
        <v>17298</v>
      </c>
      <c r="J9" s="12">
        <v>36220</v>
      </c>
    </row>
    <row r="10" spans="1:14">
      <c r="L10" s="1" t="s">
        <v>24</v>
      </c>
    </row>
    <row r="11" spans="1:14">
      <c r="L11" s="1" t="s">
        <v>25</v>
      </c>
      <c r="M11" s="1" t="s">
        <v>26</v>
      </c>
      <c r="N11" s="1" t="s">
        <v>27</v>
      </c>
    </row>
    <row r="12" spans="1:14">
      <c r="A12" s="9" t="s">
        <v>16</v>
      </c>
      <c r="L12" s="1" t="s">
        <v>29</v>
      </c>
      <c r="M12" s="1" t="s">
        <v>30</v>
      </c>
      <c r="N12" s="1" t="s">
        <v>32</v>
      </c>
    </row>
    <row r="13" spans="1:14">
      <c r="A13" s="10" t="s">
        <v>19</v>
      </c>
      <c r="L13" s="1" t="s">
        <v>34</v>
      </c>
      <c r="M13" s="1" t="s">
        <v>35</v>
      </c>
      <c r="N13" s="1" t="s">
        <v>32</v>
      </c>
    </row>
    <row r="14" spans="1:14">
      <c r="L14" s="1" t="s">
        <v>37</v>
      </c>
      <c r="M14" s="1" t="s">
        <v>39</v>
      </c>
      <c r="N14" s="1" t="s">
        <v>27</v>
      </c>
    </row>
    <row r="15" spans="1:14">
      <c r="L15" s="1" t="s">
        <v>40</v>
      </c>
      <c r="M15" s="1" t="s">
        <v>41</v>
      </c>
      <c r="N15" s="1" t="s">
        <v>27</v>
      </c>
    </row>
    <row r="16" spans="1:14">
      <c r="L16" s="1" t="s">
        <v>44</v>
      </c>
      <c r="M16" s="1" t="s">
        <v>45</v>
      </c>
      <c r="N16" s="1" t="s">
        <v>27</v>
      </c>
    </row>
    <row r="17" spans="12:14">
      <c r="L17" s="1" t="s">
        <v>48</v>
      </c>
      <c r="M17" s="1" t="s">
        <v>49</v>
      </c>
      <c r="N17" s="1" t="s">
        <v>27</v>
      </c>
    </row>
    <row r="18" spans="12:14">
      <c r="L18" s="1" t="s">
        <v>52</v>
      </c>
      <c r="M18" s="1" t="s">
        <v>53</v>
      </c>
      <c r="N18" s="1" t="s">
        <v>27</v>
      </c>
    </row>
    <row r="19" spans="12:14">
      <c r="L19" s="1" t="s">
        <v>55</v>
      </c>
      <c r="M19" s="1" t="s">
        <v>57</v>
      </c>
      <c r="N19" s="1" t="s">
        <v>27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0"/>
  <sheetViews>
    <sheetView showGridLines="0" workbookViewId="0">
      <selection activeCell="C28" sqref="C28"/>
    </sheetView>
  </sheetViews>
  <sheetFormatPr defaultColWidth="12.5703125" defaultRowHeight="15.75" customHeight="1"/>
  <cols>
    <col min="1" max="1" width="23.28515625" customWidth="1"/>
  </cols>
  <sheetData>
    <row r="1" spans="1:7" ht="20.100000000000001" customHeight="1">
      <c r="A1" s="47" t="s">
        <v>85</v>
      </c>
      <c r="B1" s="1"/>
      <c r="C1" s="1"/>
    </row>
    <row r="2" spans="1:7" ht="12.75">
      <c r="B2" s="1"/>
      <c r="C2" s="1"/>
    </row>
    <row r="3" spans="1:7">
      <c r="A3" s="20"/>
      <c r="B3" s="36" t="s">
        <v>5</v>
      </c>
      <c r="C3" s="38" t="s">
        <v>87</v>
      </c>
      <c r="D3" s="39"/>
      <c r="E3" s="39"/>
      <c r="F3" s="39"/>
      <c r="G3" s="40"/>
    </row>
    <row r="4" spans="1:7">
      <c r="A4" s="20"/>
      <c r="B4" s="37"/>
      <c r="C4" s="3" t="s">
        <v>89</v>
      </c>
      <c r="D4" s="3" t="s">
        <v>90</v>
      </c>
      <c r="E4" s="3" t="s">
        <v>92</v>
      </c>
      <c r="F4" s="3" t="s">
        <v>93</v>
      </c>
      <c r="G4" s="3" t="s">
        <v>95</v>
      </c>
    </row>
    <row r="5" spans="1:7">
      <c r="A5" s="11" t="s">
        <v>96</v>
      </c>
      <c r="B5" s="22">
        <f t="shared" ref="B5:B6" si="0">SUM(C5:G5)</f>
        <v>4794</v>
      </c>
      <c r="C5" s="22">
        <v>941</v>
      </c>
      <c r="D5" s="23">
        <v>578</v>
      </c>
      <c r="E5" s="22">
        <v>1107</v>
      </c>
      <c r="F5" s="22">
        <v>1314</v>
      </c>
      <c r="G5" s="23">
        <v>854</v>
      </c>
    </row>
    <row r="6" spans="1:7">
      <c r="A6" s="11" t="s">
        <v>6</v>
      </c>
      <c r="B6" s="22">
        <f t="shared" si="0"/>
        <v>4854</v>
      </c>
      <c r="C6" s="44">
        <v>619</v>
      </c>
      <c r="D6" s="39"/>
      <c r="E6" s="40"/>
      <c r="F6" s="22">
        <v>2122</v>
      </c>
      <c r="G6" s="22">
        <v>2113</v>
      </c>
    </row>
    <row r="9" spans="1:7">
      <c r="A9" s="9" t="s">
        <v>16</v>
      </c>
    </row>
    <row r="10" spans="1:7">
      <c r="A10" s="10" t="s">
        <v>19</v>
      </c>
    </row>
  </sheetData>
  <mergeCells count="3">
    <mergeCell ref="B3:B4"/>
    <mergeCell ref="C3:G3"/>
    <mergeCell ref="C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C28" sqref="C28"/>
    </sheetView>
  </sheetViews>
  <sheetFormatPr defaultColWidth="12.5703125" defaultRowHeight="15.75" customHeight="1"/>
  <sheetData>
    <row r="1" spans="1:7" ht="20.100000000000001" customHeight="1">
      <c r="A1" s="47" t="s">
        <v>84</v>
      </c>
      <c r="B1" s="1"/>
      <c r="E1" s="1"/>
    </row>
    <row r="2" spans="1:7" ht="12.75">
      <c r="A2" s="1"/>
      <c r="B2" s="1"/>
      <c r="E2" s="1"/>
    </row>
    <row r="3" spans="1:7">
      <c r="A3" s="36" t="s">
        <v>2</v>
      </c>
      <c r="B3" s="43" t="s">
        <v>86</v>
      </c>
      <c r="C3" s="39"/>
      <c r="D3" s="40"/>
      <c r="E3" s="43" t="s">
        <v>88</v>
      </c>
      <c r="F3" s="39"/>
      <c r="G3" s="40"/>
    </row>
    <row r="4" spans="1:7">
      <c r="A4" s="37"/>
      <c r="B4" s="2" t="s">
        <v>91</v>
      </c>
      <c r="C4" s="2" t="s">
        <v>94</v>
      </c>
      <c r="D4" s="2" t="s">
        <v>5</v>
      </c>
      <c r="E4" s="2" t="s">
        <v>91</v>
      </c>
      <c r="F4" s="2" t="s">
        <v>94</v>
      </c>
      <c r="G4" s="2" t="s">
        <v>5</v>
      </c>
    </row>
    <row r="5" spans="1:7">
      <c r="A5" s="2">
        <v>0</v>
      </c>
      <c r="B5" s="21">
        <v>3727</v>
      </c>
      <c r="C5" s="21">
        <v>2976</v>
      </c>
      <c r="D5" s="21">
        <v>6703</v>
      </c>
      <c r="E5" s="21">
        <v>4756</v>
      </c>
      <c r="F5" s="21">
        <v>2181</v>
      </c>
      <c r="G5" s="21">
        <v>6937</v>
      </c>
    </row>
    <row r="6" spans="1:7">
      <c r="A6" s="2">
        <v>1</v>
      </c>
      <c r="B6" s="21">
        <v>5368</v>
      </c>
      <c r="C6" s="21">
        <v>1255</v>
      </c>
      <c r="D6" s="21">
        <v>6623</v>
      </c>
      <c r="E6" s="21">
        <v>5350</v>
      </c>
      <c r="F6" s="21">
        <v>780</v>
      </c>
      <c r="G6" s="21">
        <v>6130</v>
      </c>
    </row>
    <row r="7" spans="1:7">
      <c r="A7" s="2">
        <v>2</v>
      </c>
      <c r="B7" s="21">
        <v>3878</v>
      </c>
      <c r="C7" s="21">
        <v>201</v>
      </c>
      <c r="D7" s="21">
        <v>4079</v>
      </c>
      <c r="E7" s="21">
        <v>4106</v>
      </c>
      <c r="F7" s="21">
        <v>104</v>
      </c>
      <c r="G7" s="21">
        <v>4210</v>
      </c>
    </row>
    <row r="8" spans="1:7">
      <c r="A8" s="2">
        <v>3</v>
      </c>
      <c r="B8" s="21">
        <v>3579</v>
      </c>
      <c r="C8" s="21">
        <v>170</v>
      </c>
      <c r="D8" s="21">
        <v>3749</v>
      </c>
      <c r="E8" s="21">
        <v>4000</v>
      </c>
      <c r="F8" s="21">
        <v>148</v>
      </c>
      <c r="G8" s="21">
        <v>4148</v>
      </c>
    </row>
    <row r="9" spans="1:7">
      <c r="A9" s="2">
        <v>4</v>
      </c>
      <c r="B9" s="21">
        <v>2960</v>
      </c>
      <c r="C9" s="21">
        <v>180</v>
      </c>
      <c r="D9" s="21">
        <v>3140</v>
      </c>
      <c r="E9" s="21">
        <v>3190</v>
      </c>
      <c r="F9" s="21">
        <v>159</v>
      </c>
      <c r="G9" s="21">
        <v>3349</v>
      </c>
    </row>
    <row r="10" spans="1:7">
      <c r="A10" s="2">
        <v>5</v>
      </c>
      <c r="B10" s="21">
        <v>2448</v>
      </c>
      <c r="C10" s="21">
        <v>547</v>
      </c>
      <c r="D10" s="21">
        <v>2995</v>
      </c>
      <c r="E10" s="21">
        <v>3054</v>
      </c>
      <c r="F10" s="21">
        <v>366</v>
      </c>
      <c r="G10" s="21">
        <v>3420</v>
      </c>
    </row>
    <row r="11" spans="1:7">
      <c r="A11" s="2">
        <v>6</v>
      </c>
      <c r="B11" s="21">
        <v>2169</v>
      </c>
      <c r="C11" s="21">
        <v>127</v>
      </c>
      <c r="D11" s="21">
        <v>2296</v>
      </c>
      <c r="E11" s="21">
        <v>3100</v>
      </c>
      <c r="F11" s="21">
        <v>64</v>
      </c>
      <c r="G11" s="21">
        <v>3164</v>
      </c>
    </row>
    <row r="12" spans="1:7">
      <c r="A12" s="2" t="s">
        <v>5</v>
      </c>
      <c r="B12" s="21">
        <v>24129</v>
      </c>
      <c r="C12" s="21">
        <v>5456</v>
      </c>
      <c r="D12" s="21">
        <v>29585</v>
      </c>
      <c r="E12" s="21">
        <v>27556</v>
      </c>
      <c r="F12" s="21">
        <v>3802</v>
      </c>
      <c r="G12" s="21">
        <v>31358</v>
      </c>
    </row>
    <row r="15" spans="1:7">
      <c r="A15" s="9" t="s">
        <v>16</v>
      </c>
    </row>
    <row r="16" spans="1:7">
      <c r="A16" s="10" t="s">
        <v>19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2"/>
  <sheetViews>
    <sheetView showGridLines="0" workbookViewId="0">
      <selection activeCell="C28" sqref="C28"/>
    </sheetView>
  </sheetViews>
  <sheetFormatPr defaultColWidth="12.5703125" defaultRowHeight="15.75" customHeight="1"/>
  <cols>
    <col min="1" max="1" width="62.42578125" customWidth="1"/>
  </cols>
  <sheetData>
    <row r="1" spans="1:6" ht="20.100000000000001" customHeight="1">
      <c r="A1" s="47" t="s">
        <v>97</v>
      </c>
      <c r="B1" s="1"/>
    </row>
    <row r="2" spans="1:6" ht="12.75">
      <c r="A2" s="1"/>
      <c r="B2" s="1"/>
    </row>
    <row r="3" spans="1:6">
      <c r="A3" s="36" t="s">
        <v>98</v>
      </c>
      <c r="B3" s="43" t="s">
        <v>99</v>
      </c>
      <c r="C3" s="39"/>
      <c r="D3" s="39"/>
      <c r="E3" s="39"/>
      <c r="F3" s="40"/>
    </row>
    <row r="4" spans="1:6">
      <c r="A4" s="37"/>
      <c r="B4" s="2" t="s">
        <v>23</v>
      </c>
      <c r="C4" s="2" t="s">
        <v>11</v>
      </c>
      <c r="D4" s="2" t="s">
        <v>12</v>
      </c>
      <c r="E4" s="2" t="s">
        <v>13</v>
      </c>
      <c r="F4" s="2" t="s">
        <v>5</v>
      </c>
    </row>
    <row r="5" spans="1:6">
      <c r="A5" s="11" t="s">
        <v>100</v>
      </c>
      <c r="B5" s="21">
        <v>2582</v>
      </c>
      <c r="C5" s="24">
        <v>1117</v>
      </c>
      <c r="D5" s="24">
        <v>8</v>
      </c>
      <c r="E5" s="24">
        <v>0</v>
      </c>
      <c r="F5" s="21">
        <v>3707</v>
      </c>
    </row>
    <row r="6" spans="1:6">
      <c r="A6" s="11" t="s">
        <v>101</v>
      </c>
      <c r="B6" s="21">
        <v>2336</v>
      </c>
      <c r="C6" s="21">
        <v>1469</v>
      </c>
      <c r="D6" s="24">
        <v>14</v>
      </c>
      <c r="E6" s="24">
        <v>0</v>
      </c>
      <c r="F6" s="21">
        <v>3819</v>
      </c>
    </row>
    <row r="7" spans="1:6">
      <c r="A7" s="11" t="s">
        <v>102</v>
      </c>
      <c r="B7" s="21">
        <v>6433</v>
      </c>
      <c r="C7" s="21">
        <v>2452</v>
      </c>
      <c r="D7" s="24">
        <v>28</v>
      </c>
      <c r="E7" s="24">
        <v>0</v>
      </c>
      <c r="F7" s="21">
        <v>8913</v>
      </c>
    </row>
    <row r="8" spans="1:6">
      <c r="A8" s="11" t="s">
        <v>103</v>
      </c>
      <c r="B8" s="24">
        <v>3</v>
      </c>
      <c r="C8" s="24">
        <v>1</v>
      </c>
      <c r="D8" s="24">
        <v>0</v>
      </c>
      <c r="E8" s="24">
        <v>0</v>
      </c>
      <c r="F8" s="21">
        <v>4</v>
      </c>
    </row>
    <row r="9" spans="1:6">
      <c r="A9" s="11" t="s">
        <v>104</v>
      </c>
      <c r="B9" s="24">
        <v>81</v>
      </c>
      <c r="C9" s="24">
        <v>31</v>
      </c>
      <c r="D9" s="24">
        <v>1</v>
      </c>
      <c r="E9" s="24">
        <v>0</v>
      </c>
      <c r="F9" s="21">
        <v>113</v>
      </c>
    </row>
    <row r="10" spans="1:6">
      <c r="A10" s="11" t="s">
        <v>105</v>
      </c>
      <c r="B10" s="24">
        <v>239</v>
      </c>
      <c r="C10" s="24">
        <v>72</v>
      </c>
      <c r="D10" s="24">
        <v>0</v>
      </c>
      <c r="E10" s="24">
        <v>0</v>
      </c>
      <c r="F10" s="21">
        <v>311</v>
      </c>
    </row>
    <row r="11" spans="1:6">
      <c r="A11" s="11" t="s">
        <v>106</v>
      </c>
      <c r="B11" s="24">
        <v>443</v>
      </c>
      <c r="C11" s="24">
        <v>83</v>
      </c>
      <c r="D11" s="24">
        <v>0</v>
      </c>
      <c r="E11" s="24">
        <v>0</v>
      </c>
      <c r="F11" s="21">
        <v>526</v>
      </c>
    </row>
    <row r="12" spans="1:6">
      <c r="A12" s="11" t="s">
        <v>107</v>
      </c>
      <c r="B12" s="24">
        <v>0</v>
      </c>
      <c r="C12" s="24">
        <v>1</v>
      </c>
      <c r="D12" s="24">
        <v>0</v>
      </c>
      <c r="E12" s="24">
        <v>0</v>
      </c>
      <c r="F12" s="21">
        <v>1</v>
      </c>
    </row>
    <row r="13" spans="1:6">
      <c r="A13" s="11" t="s">
        <v>108</v>
      </c>
      <c r="B13" s="24">
        <v>138</v>
      </c>
      <c r="C13" s="24">
        <v>47</v>
      </c>
      <c r="D13" s="24">
        <v>0</v>
      </c>
      <c r="E13" s="24">
        <v>0</v>
      </c>
      <c r="F13" s="21">
        <v>185</v>
      </c>
    </row>
    <row r="14" spans="1:6">
      <c r="A14" s="11" t="s">
        <v>109</v>
      </c>
      <c r="B14" s="24">
        <v>307</v>
      </c>
      <c r="C14" s="24">
        <v>147</v>
      </c>
      <c r="D14" s="24">
        <v>0</v>
      </c>
      <c r="E14" s="24">
        <v>0</v>
      </c>
      <c r="F14" s="21">
        <v>454</v>
      </c>
    </row>
    <row r="15" spans="1:6">
      <c r="A15" s="11" t="s">
        <v>111</v>
      </c>
      <c r="B15" s="24">
        <v>808</v>
      </c>
      <c r="C15" s="24">
        <v>384</v>
      </c>
      <c r="D15" s="24">
        <v>1</v>
      </c>
      <c r="E15" s="24">
        <v>0</v>
      </c>
      <c r="F15" s="21">
        <v>1193</v>
      </c>
    </row>
    <row r="16" spans="1:6">
      <c r="A16" s="11" t="s">
        <v>112</v>
      </c>
      <c r="B16" s="24">
        <v>754</v>
      </c>
      <c r="C16" s="24">
        <v>186</v>
      </c>
      <c r="D16" s="24">
        <v>0</v>
      </c>
      <c r="E16" s="24">
        <v>0</v>
      </c>
      <c r="F16" s="21">
        <v>940</v>
      </c>
    </row>
    <row r="17" spans="1:6">
      <c r="A17" s="11" t="s">
        <v>5</v>
      </c>
      <c r="B17" s="25">
        <v>14124</v>
      </c>
      <c r="C17" s="25">
        <v>5990</v>
      </c>
      <c r="D17" s="25">
        <v>52</v>
      </c>
      <c r="E17" s="24">
        <v>0</v>
      </c>
      <c r="F17" s="21">
        <v>20166</v>
      </c>
    </row>
    <row r="21" spans="1:6">
      <c r="A21" s="9" t="s">
        <v>16</v>
      </c>
    </row>
    <row r="22" spans="1:6">
      <c r="A22" s="10" t="s">
        <v>19</v>
      </c>
    </row>
  </sheetData>
  <mergeCells count="2">
    <mergeCell ref="A3:A4"/>
    <mergeCell ref="B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G30" sqref="G30"/>
    </sheetView>
  </sheetViews>
  <sheetFormatPr defaultColWidth="12.5703125" defaultRowHeight="15.75" customHeight="1"/>
  <sheetData>
    <row r="1" spans="1:6" ht="20.100000000000001" customHeight="1">
      <c r="A1" s="47" t="s">
        <v>110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39" customHeight="1">
      <c r="A3" s="3" t="s">
        <v>2</v>
      </c>
      <c r="B3" s="3" t="s">
        <v>6</v>
      </c>
      <c r="C3" s="3" t="s">
        <v>113</v>
      </c>
      <c r="D3" s="48" t="s">
        <v>114</v>
      </c>
      <c r="E3" s="3" t="s">
        <v>115</v>
      </c>
      <c r="F3" s="48" t="s">
        <v>116</v>
      </c>
    </row>
    <row r="4" spans="1:6">
      <c r="A4" s="11" t="s">
        <v>23</v>
      </c>
      <c r="B4" s="21">
        <v>4854</v>
      </c>
      <c r="C4" s="21">
        <v>14124</v>
      </c>
      <c r="D4" s="26">
        <v>2.9097651421508033</v>
      </c>
      <c r="E4" s="12">
        <v>29585</v>
      </c>
      <c r="F4" s="26">
        <v>2.0946615689606345</v>
      </c>
    </row>
    <row r="5" spans="1:6">
      <c r="A5" s="11" t="s">
        <v>11</v>
      </c>
      <c r="B5" s="21">
        <v>2683</v>
      </c>
      <c r="C5" s="21">
        <v>5990</v>
      </c>
      <c r="D5" s="26">
        <v>2.2325754752143125</v>
      </c>
      <c r="E5" s="12">
        <v>5641</v>
      </c>
      <c r="F5" s="26">
        <v>0.94173622704507509</v>
      </c>
    </row>
    <row r="6" spans="1:6">
      <c r="A6" s="11" t="s">
        <v>12</v>
      </c>
      <c r="B6" s="24">
        <v>46</v>
      </c>
      <c r="C6" s="21">
        <v>52</v>
      </c>
      <c r="D6" s="26">
        <v>1.1304347826086956</v>
      </c>
      <c r="E6" s="13">
        <v>34</v>
      </c>
      <c r="F6" s="26">
        <v>0.65384615384615385</v>
      </c>
    </row>
    <row r="7" spans="1:6">
      <c r="A7" s="11" t="s">
        <v>13</v>
      </c>
      <c r="B7" s="24">
        <v>0</v>
      </c>
      <c r="C7" s="23">
        <v>0</v>
      </c>
      <c r="D7" s="28">
        <v>0</v>
      </c>
      <c r="E7" s="13">
        <v>0</v>
      </c>
      <c r="F7" s="23">
        <v>0</v>
      </c>
    </row>
    <row r="8" spans="1:6">
      <c r="A8" s="11" t="s">
        <v>5</v>
      </c>
      <c r="B8" s="25">
        <v>7583</v>
      </c>
      <c r="C8" s="25">
        <v>20166</v>
      </c>
      <c r="D8" s="30">
        <v>2.6593696426216535</v>
      </c>
      <c r="E8" s="15">
        <v>35260</v>
      </c>
      <c r="F8" s="30">
        <v>1.7484875533075475</v>
      </c>
    </row>
    <row r="11" spans="1:6">
      <c r="A11" s="9" t="s">
        <v>16</v>
      </c>
    </row>
    <row r="12" spans="1:6">
      <c r="A12" s="10" t="s">
        <v>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C28" sqref="C28"/>
    </sheetView>
  </sheetViews>
  <sheetFormatPr defaultColWidth="12.5703125" defaultRowHeight="15.75" customHeight="1"/>
  <cols>
    <col min="1" max="1" width="41.7109375" customWidth="1"/>
  </cols>
  <sheetData>
    <row r="1" spans="1:3" ht="20.100000000000001" customHeight="1">
      <c r="A1" s="47" t="s">
        <v>117</v>
      </c>
      <c r="B1" s="1"/>
    </row>
    <row r="2" spans="1:3" ht="12.75">
      <c r="A2" s="1"/>
      <c r="B2" s="1"/>
    </row>
    <row r="3" spans="1:3">
      <c r="A3" s="36" t="s">
        <v>119</v>
      </c>
      <c r="B3" s="43" t="s">
        <v>5</v>
      </c>
      <c r="C3" s="40"/>
    </row>
    <row r="4" spans="1:3">
      <c r="A4" s="37"/>
      <c r="B4" s="2" t="s">
        <v>120</v>
      </c>
      <c r="C4" s="2" t="s">
        <v>121</v>
      </c>
    </row>
    <row r="5" spans="1:3">
      <c r="A5" s="27" t="s">
        <v>123</v>
      </c>
      <c r="B5" s="21">
        <v>4381</v>
      </c>
      <c r="C5" s="29">
        <f t="shared" ref="C5:C12" si="0">B5/20166*100</f>
        <v>21.724685113557474</v>
      </c>
    </row>
    <row r="6" spans="1:3">
      <c r="A6" s="27" t="s">
        <v>130</v>
      </c>
      <c r="B6" s="21">
        <v>1483</v>
      </c>
      <c r="C6" s="29">
        <f t="shared" si="0"/>
        <v>7.3539621144500646</v>
      </c>
    </row>
    <row r="7" spans="1:3">
      <c r="A7" s="27" t="s">
        <v>131</v>
      </c>
      <c r="B7" s="21">
        <v>1274</v>
      </c>
      <c r="C7" s="29">
        <f t="shared" si="0"/>
        <v>6.3175642169989095</v>
      </c>
    </row>
    <row r="8" spans="1:3">
      <c r="A8" s="27" t="s">
        <v>132</v>
      </c>
      <c r="B8" s="24">
        <v>921</v>
      </c>
      <c r="C8" s="29">
        <f t="shared" si="0"/>
        <v>4.5670931270455215</v>
      </c>
    </row>
    <row r="9" spans="1:3">
      <c r="A9" s="27" t="s">
        <v>133</v>
      </c>
      <c r="B9" s="24">
        <v>829</v>
      </c>
      <c r="C9" s="29">
        <f t="shared" si="0"/>
        <v>4.1108796985024298</v>
      </c>
    </row>
    <row r="10" spans="1:3">
      <c r="A10" s="27" t="s">
        <v>134</v>
      </c>
      <c r="B10" s="24">
        <v>734</v>
      </c>
      <c r="C10" s="29">
        <f t="shared" si="0"/>
        <v>3.6397897451155412</v>
      </c>
    </row>
    <row r="11" spans="1:3">
      <c r="A11" s="27" t="s">
        <v>135</v>
      </c>
      <c r="B11" s="24">
        <v>685</v>
      </c>
      <c r="C11" s="29">
        <f t="shared" si="0"/>
        <v>3.396806506000198</v>
      </c>
    </row>
    <row r="12" spans="1:3">
      <c r="A12" s="27" t="s">
        <v>137</v>
      </c>
      <c r="B12" s="24">
        <v>671</v>
      </c>
      <c r="C12" s="29">
        <f t="shared" si="0"/>
        <v>3.3273827233958149</v>
      </c>
    </row>
    <row r="13" spans="1:3">
      <c r="A13" s="27" t="s">
        <v>138</v>
      </c>
      <c r="B13" s="24">
        <v>613</v>
      </c>
      <c r="C13" s="29">
        <v>3.1</v>
      </c>
    </row>
    <row r="14" spans="1:3">
      <c r="A14" s="27" t="s">
        <v>139</v>
      </c>
      <c r="B14" s="24">
        <v>531</v>
      </c>
      <c r="C14" s="29">
        <f t="shared" ref="C14:C16" si="1">B14/20166*100</f>
        <v>2.6331448973519787</v>
      </c>
    </row>
    <row r="15" spans="1:3">
      <c r="A15" s="31" t="s">
        <v>142</v>
      </c>
      <c r="B15" s="22">
        <f>B16- SUM(B5:B14)</f>
        <v>8044</v>
      </c>
      <c r="C15" s="29">
        <f t="shared" si="1"/>
        <v>39.888921947832984</v>
      </c>
    </row>
    <row r="16" spans="1:3">
      <c r="A16" s="32" t="s">
        <v>5</v>
      </c>
      <c r="B16" s="22">
        <v>20166</v>
      </c>
      <c r="C16" s="24">
        <f t="shared" si="1"/>
        <v>100</v>
      </c>
    </row>
    <row r="19" spans="1:1">
      <c r="A19" s="9" t="s">
        <v>16</v>
      </c>
    </row>
    <row r="20" spans="1:1">
      <c r="A20" s="10" t="s">
        <v>19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5"/>
  <sheetViews>
    <sheetView showGridLines="0" workbookViewId="0">
      <selection activeCell="C28" sqref="C28"/>
    </sheetView>
  </sheetViews>
  <sheetFormatPr defaultColWidth="12.5703125" defaultRowHeight="15.75" customHeight="1"/>
  <cols>
    <col min="1" max="1" width="67" customWidth="1"/>
  </cols>
  <sheetData>
    <row r="1" spans="1:7" ht="20.100000000000001" customHeight="1">
      <c r="A1" s="47" t="s">
        <v>118</v>
      </c>
      <c r="B1" s="1"/>
      <c r="C1" s="1"/>
      <c r="D1" s="1"/>
      <c r="E1" s="1"/>
      <c r="F1" s="1"/>
    </row>
    <row r="2" spans="1:7" ht="12.75">
      <c r="A2" s="1"/>
      <c r="B2" s="1"/>
      <c r="C2" s="1"/>
      <c r="D2" s="1"/>
      <c r="E2" s="1"/>
      <c r="F2" s="1"/>
    </row>
    <row r="3" spans="1:7">
      <c r="A3" s="36" t="s">
        <v>122</v>
      </c>
      <c r="B3" s="36" t="s">
        <v>124</v>
      </c>
      <c r="C3" s="36" t="s">
        <v>125</v>
      </c>
      <c r="D3" s="36" t="s">
        <v>126</v>
      </c>
      <c r="E3" s="36" t="s">
        <v>127</v>
      </c>
      <c r="F3" s="38" t="s">
        <v>5</v>
      </c>
      <c r="G3" s="40"/>
    </row>
    <row r="4" spans="1:7">
      <c r="A4" s="37"/>
      <c r="B4" s="37"/>
      <c r="C4" s="37"/>
      <c r="D4" s="37"/>
      <c r="E4" s="37"/>
      <c r="F4" s="3" t="s">
        <v>120</v>
      </c>
      <c r="G4" s="3" t="s">
        <v>128</v>
      </c>
    </row>
    <row r="5" spans="1:7">
      <c r="A5" s="11" t="s">
        <v>129</v>
      </c>
      <c r="B5" s="22">
        <v>9578</v>
      </c>
      <c r="C5" s="22">
        <v>2762</v>
      </c>
      <c r="D5" s="23">
        <v>22</v>
      </c>
      <c r="E5" s="23">
        <v>0</v>
      </c>
      <c r="F5" s="21">
        <f t="shared" ref="F5:F18" si="0">SUM(B5:E5)</f>
        <v>12362</v>
      </c>
      <c r="G5" s="29">
        <f t="shared" ref="G5:G6" si="1">F5/41806*100</f>
        <v>29.569918193560735</v>
      </c>
    </row>
    <row r="6" spans="1:7">
      <c r="A6" s="11" t="s">
        <v>136</v>
      </c>
      <c r="B6" s="22">
        <v>9097</v>
      </c>
      <c r="C6" s="22">
        <v>2959</v>
      </c>
      <c r="D6" s="23">
        <v>17</v>
      </c>
      <c r="E6" s="23">
        <v>0</v>
      </c>
      <c r="F6" s="21">
        <f t="shared" si="0"/>
        <v>12073</v>
      </c>
      <c r="G6" s="29">
        <f t="shared" si="1"/>
        <v>28.878629861742333</v>
      </c>
    </row>
    <row r="7" spans="1:7">
      <c r="A7" s="11" t="s">
        <v>140</v>
      </c>
      <c r="B7" s="22">
        <v>3535</v>
      </c>
      <c r="C7" s="23">
        <v>832</v>
      </c>
      <c r="D7" s="23">
        <v>2</v>
      </c>
      <c r="E7" s="24">
        <v>0</v>
      </c>
      <c r="F7" s="21">
        <f t="shared" si="0"/>
        <v>4369</v>
      </c>
      <c r="G7" s="29">
        <v>10.4</v>
      </c>
    </row>
    <row r="8" spans="1:7">
      <c r="A8" s="11" t="s">
        <v>141</v>
      </c>
      <c r="B8" s="22">
        <v>3389</v>
      </c>
      <c r="C8" s="23">
        <v>574</v>
      </c>
      <c r="D8" s="23">
        <v>2</v>
      </c>
      <c r="E8" s="24">
        <v>0</v>
      </c>
      <c r="F8" s="21">
        <f t="shared" si="0"/>
        <v>3965</v>
      </c>
      <c r="G8" s="29">
        <f t="shared" ref="G8:G20" si="2">F8/41806*100</f>
        <v>9.484284552456586</v>
      </c>
    </row>
    <row r="9" spans="1:7">
      <c r="A9" s="11" t="s">
        <v>143</v>
      </c>
      <c r="B9" s="22">
        <v>2900</v>
      </c>
      <c r="C9" s="23">
        <v>256</v>
      </c>
      <c r="D9" s="23">
        <v>1</v>
      </c>
      <c r="E9" s="23">
        <v>0</v>
      </c>
      <c r="F9" s="21">
        <f t="shared" si="0"/>
        <v>3157</v>
      </c>
      <c r="G9" s="29">
        <f t="shared" si="2"/>
        <v>7.5515476247428603</v>
      </c>
    </row>
    <row r="10" spans="1:7">
      <c r="A10" s="11" t="s">
        <v>144</v>
      </c>
      <c r="B10" s="22">
        <v>1111</v>
      </c>
      <c r="C10" s="23">
        <v>376</v>
      </c>
      <c r="D10" s="23">
        <v>6</v>
      </c>
      <c r="E10" s="23">
        <v>0</v>
      </c>
      <c r="F10" s="21">
        <f t="shared" si="0"/>
        <v>1493</v>
      </c>
      <c r="G10" s="29">
        <f t="shared" si="2"/>
        <v>3.571257714203703</v>
      </c>
    </row>
    <row r="11" spans="1:7">
      <c r="A11" s="11" t="s">
        <v>145</v>
      </c>
      <c r="B11" s="23">
        <v>995</v>
      </c>
      <c r="C11" s="23">
        <v>71</v>
      </c>
      <c r="D11" s="23">
        <v>0</v>
      </c>
      <c r="E11" s="24">
        <v>0</v>
      </c>
      <c r="F11" s="24">
        <f t="shared" si="0"/>
        <v>1066</v>
      </c>
      <c r="G11" s="29">
        <f t="shared" si="2"/>
        <v>2.5498732239391475</v>
      </c>
    </row>
    <row r="12" spans="1:7">
      <c r="A12" s="11" t="s">
        <v>146</v>
      </c>
      <c r="B12" s="23">
        <v>684</v>
      </c>
      <c r="C12" s="23">
        <v>325</v>
      </c>
      <c r="D12" s="24">
        <v>1</v>
      </c>
      <c r="E12" s="24">
        <v>0</v>
      </c>
      <c r="F12" s="24">
        <f t="shared" si="0"/>
        <v>1010</v>
      </c>
      <c r="G12" s="29">
        <f t="shared" si="2"/>
        <v>2.4159211596421564</v>
      </c>
    </row>
    <row r="13" spans="1:7">
      <c r="A13" s="11" t="s">
        <v>147</v>
      </c>
      <c r="B13" s="23">
        <v>641</v>
      </c>
      <c r="C13" s="23">
        <v>270</v>
      </c>
      <c r="D13" s="24">
        <v>0</v>
      </c>
      <c r="E13" s="23">
        <v>0</v>
      </c>
      <c r="F13" s="24">
        <f t="shared" si="0"/>
        <v>911</v>
      </c>
      <c r="G13" s="29">
        <f t="shared" si="2"/>
        <v>2.1791130459742623</v>
      </c>
    </row>
    <row r="14" spans="1:7">
      <c r="A14" s="11" t="s">
        <v>148</v>
      </c>
      <c r="B14" s="23">
        <v>354</v>
      </c>
      <c r="C14" s="23">
        <v>284</v>
      </c>
      <c r="D14" s="23">
        <v>5</v>
      </c>
      <c r="E14" s="24">
        <v>0</v>
      </c>
      <c r="F14" s="24">
        <f t="shared" si="0"/>
        <v>643</v>
      </c>
      <c r="G14" s="29">
        <f t="shared" si="2"/>
        <v>1.5380567382672343</v>
      </c>
    </row>
    <row r="15" spans="1:7">
      <c r="A15" s="11" t="s">
        <v>149</v>
      </c>
      <c r="B15" s="23">
        <v>70</v>
      </c>
      <c r="C15" s="23">
        <v>308</v>
      </c>
      <c r="D15" s="24">
        <v>1</v>
      </c>
      <c r="E15" s="23">
        <v>0</v>
      </c>
      <c r="F15" s="24">
        <f t="shared" si="0"/>
        <v>379</v>
      </c>
      <c r="G15" s="29">
        <f t="shared" si="2"/>
        <v>0.90656843515284891</v>
      </c>
    </row>
    <row r="16" spans="1:7">
      <c r="A16" s="11" t="s">
        <v>150</v>
      </c>
      <c r="B16" s="23">
        <v>129</v>
      </c>
      <c r="C16" s="23">
        <v>37</v>
      </c>
      <c r="D16" s="24">
        <v>0</v>
      </c>
      <c r="E16" s="24">
        <v>0</v>
      </c>
      <c r="F16" s="24">
        <f t="shared" si="0"/>
        <v>166</v>
      </c>
      <c r="G16" s="29">
        <f t="shared" si="2"/>
        <v>0.39707219059465149</v>
      </c>
    </row>
    <row r="17" spans="1:7">
      <c r="A17" s="11" t="s">
        <v>151</v>
      </c>
      <c r="B17" s="23">
        <v>70</v>
      </c>
      <c r="C17" s="23">
        <v>41</v>
      </c>
      <c r="D17" s="24">
        <v>0</v>
      </c>
      <c r="E17" s="24">
        <v>0</v>
      </c>
      <c r="F17" s="24">
        <f t="shared" si="0"/>
        <v>111</v>
      </c>
      <c r="G17" s="29">
        <f t="shared" si="2"/>
        <v>0.26551212744582114</v>
      </c>
    </row>
    <row r="18" spans="1:7">
      <c r="A18" s="11" t="s">
        <v>152</v>
      </c>
      <c r="B18" s="23">
        <v>48</v>
      </c>
      <c r="C18" s="23">
        <v>53</v>
      </c>
      <c r="D18" s="24">
        <v>0</v>
      </c>
      <c r="E18" s="24">
        <v>0</v>
      </c>
      <c r="F18" s="24">
        <f t="shared" si="0"/>
        <v>101</v>
      </c>
      <c r="G18" s="29">
        <f t="shared" si="2"/>
        <v>0.24159211596421568</v>
      </c>
    </row>
    <row r="19" spans="1:7">
      <c r="A19" s="11" t="s">
        <v>153</v>
      </c>
      <c r="B19" s="24">
        <v>0</v>
      </c>
      <c r="C19" s="23">
        <v>0</v>
      </c>
      <c r="D19" s="24">
        <v>0</v>
      </c>
      <c r="E19" s="24">
        <v>0</v>
      </c>
      <c r="F19" s="24">
        <v>0</v>
      </c>
      <c r="G19" s="24">
        <f t="shared" si="2"/>
        <v>0</v>
      </c>
    </row>
    <row r="20" spans="1:7">
      <c r="A20" s="11" t="s">
        <v>14</v>
      </c>
      <c r="B20" s="22">
        <f t="shared" ref="B20:F20" si="3">SUM(B5:B19)</f>
        <v>32601</v>
      </c>
      <c r="C20" s="22">
        <f t="shared" si="3"/>
        <v>9148</v>
      </c>
      <c r="D20" s="22">
        <f t="shared" si="3"/>
        <v>57</v>
      </c>
      <c r="E20" s="22">
        <f t="shared" si="3"/>
        <v>0</v>
      </c>
      <c r="F20" s="22">
        <f t="shared" si="3"/>
        <v>41806</v>
      </c>
      <c r="G20" s="24">
        <f t="shared" si="2"/>
        <v>100</v>
      </c>
    </row>
    <row r="24" spans="1:7">
      <c r="A24" s="9" t="s">
        <v>16</v>
      </c>
    </row>
    <row r="25" spans="1:7">
      <c r="A25" s="10" t="s">
        <v>19</v>
      </c>
    </row>
  </sheetData>
  <mergeCells count="6">
    <mergeCell ref="F3:G3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C28" sqref="C28"/>
    </sheetView>
  </sheetViews>
  <sheetFormatPr defaultColWidth="12.5703125" defaultRowHeight="15.75" customHeight="1"/>
  <cols>
    <col min="1" max="1" width="56.5703125" customWidth="1"/>
  </cols>
  <sheetData>
    <row r="1" spans="1:3" ht="20.100000000000001" customHeight="1">
      <c r="A1" s="47" t="s">
        <v>154</v>
      </c>
      <c r="B1" s="1"/>
    </row>
    <row r="2" spans="1:3" ht="12.75">
      <c r="A2" s="1"/>
      <c r="B2" s="1"/>
    </row>
    <row r="3" spans="1:3">
      <c r="A3" s="45" t="s">
        <v>155</v>
      </c>
      <c r="B3" s="46" t="s">
        <v>157</v>
      </c>
      <c r="C3" s="40"/>
    </row>
    <row r="4" spans="1:3">
      <c r="A4" s="37"/>
      <c r="B4" s="11" t="s">
        <v>120</v>
      </c>
      <c r="C4" s="11" t="s">
        <v>121</v>
      </c>
    </row>
    <row r="5" spans="1:3">
      <c r="A5" s="33" t="s">
        <v>158</v>
      </c>
      <c r="B5" s="22">
        <v>7007</v>
      </c>
      <c r="C5" s="26">
        <f t="shared" ref="C5:C16" si="0">B5/41806*100</f>
        <v>16.760752045160981</v>
      </c>
    </row>
    <row r="6" spans="1:3">
      <c r="A6" s="33" t="s">
        <v>161</v>
      </c>
      <c r="B6" s="22">
        <v>5062</v>
      </c>
      <c r="C6" s="26">
        <f t="shared" si="0"/>
        <v>12.108309811988709</v>
      </c>
    </row>
    <row r="7" spans="1:3">
      <c r="A7" s="33" t="s">
        <v>163</v>
      </c>
      <c r="B7" s="22">
        <v>3199</v>
      </c>
      <c r="C7" s="26">
        <f t="shared" si="0"/>
        <v>7.6520116729656031</v>
      </c>
    </row>
    <row r="8" spans="1:3">
      <c r="A8" s="33" t="s">
        <v>165</v>
      </c>
      <c r="B8" s="22">
        <v>2646</v>
      </c>
      <c r="C8" s="26">
        <f t="shared" si="0"/>
        <v>6.3292350380328184</v>
      </c>
    </row>
    <row r="9" spans="1:3">
      <c r="A9" s="33" t="s">
        <v>167</v>
      </c>
      <c r="B9" s="22">
        <v>2538</v>
      </c>
      <c r="C9" s="26">
        <f t="shared" si="0"/>
        <v>6.0708989140314786</v>
      </c>
    </row>
    <row r="10" spans="1:3">
      <c r="A10" s="33" t="s">
        <v>168</v>
      </c>
      <c r="B10" s="22">
        <v>2490</v>
      </c>
      <c r="C10" s="26">
        <f t="shared" si="0"/>
        <v>5.9560828589197721</v>
      </c>
    </row>
    <row r="11" spans="1:3">
      <c r="A11" s="33" t="s">
        <v>169</v>
      </c>
      <c r="B11" s="22">
        <v>2393</v>
      </c>
      <c r="C11" s="26">
        <f t="shared" si="0"/>
        <v>5.7240587475481988</v>
      </c>
    </row>
    <row r="12" spans="1:3">
      <c r="A12" s="33" t="s">
        <v>170</v>
      </c>
      <c r="B12" s="22">
        <v>2009</v>
      </c>
      <c r="C12" s="26">
        <f t="shared" si="0"/>
        <v>4.8055303066545472</v>
      </c>
    </row>
    <row r="13" spans="1:3">
      <c r="A13" s="33" t="s">
        <v>171</v>
      </c>
      <c r="B13" s="22">
        <v>1457</v>
      </c>
      <c r="C13" s="26">
        <f t="shared" si="0"/>
        <v>3.4851456728699231</v>
      </c>
    </row>
    <row r="14" spans="1:3">
      <c r="A14" s="33" t="s">
        <v>172</v>
      </c>
      <c r="B14" s="22">
        <v>1159</v>
      </c>
      <c r="C14" s="26">
        <f t="shared" si="0"/>
        <v>2.7723293307180787</v>
      </c>
    </row>
    <row r="15" spans="1:3">
      <c r="A15" s="33" t="s">
        <v>142</v>
      </c>
      <c r="B15" s="22">
        <f>B16- SUM(B5:B14)</f>
        <v>11846</v>
      </c>
      <c r="C15" s="26">
        <f t="shared" si="0"/>
        <v>28.335645601109889</v>
      </c>
    </row>
    <row r="16" spans="1:3">
      <c r="A16" s="33" t="s">
        <v>175</v>
      </c>
      <c r="B16" s="22">
        <v>41806</v>
      </c>
      <c r="C16" s="23">
        <f t="shared" si="0"/>
        <v>100</v>
      </c>
    </row>
    <row r="19" spans="1:1">
      <c r="A19" s="9" t="s">
        <v>16</v>
      </c>
    </row>
    <row r="20" spans="1:1">
      <c r="A20" s="10" t="s">
        <v>19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C28" sqref="C28"/>
    </sheetView>
  </sheetViews>
  <sheetFormatPr defaultColWidth="12.5703125" defaultRowHeight="15.75" customHeight="1"/>
  <cols>
    <col min="1" max="1" width="14.5703125" customWidth="1"/>
    <col min="2" max="2" width="69" bestFit="1" customWidth="1"/>
  </cols>
  <sheetData>
    <row r="1" spans="1:6" ht="20.100000000000001" customHeight="1">
      <c r="A1" s="47" t="s">
        <v>156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>
      <c r="A3" s="43" t="s">
        <v>159</v>
      </c>
      <c r="B3" s="40"/>
      <c r="C3" s="2" t="s">
        <v>160</v>
      </c>
      <c r="D3" s="2" t="s">
        <v>162</v>
      </c>
      <c r="E3" s="2" t="s">
        <v>5</v>
      </c>
      <c r="F3" s="2" t="s">
        <v>121</v>
      </c>
    </row>
    <row r="4" spans="1:6">
      <c r="A4" s="11" t="s">
        <v>164</v>
      </c>
      <c r="B4" s="11" t="s">
        <v>166</v>
      </c>
      <c r="C4" s="12">
        <v>2904</v>
      </c>
      <c r="D4" s="12">
        <v>2735</v>
      </c>
      <c r="E4" s="12">
        <v>5639</v>
      </c>
      <c r="F4" s="6">
        <f t="shared" ref="F4:F25" si="0">E4/53408*100</f>
        <v>10.558343319352906</v>
      </c>
    </row>
    <row r="5" spans="1:6">
      <c r="A5" s="11" t="s">
        <v>177</v>
      </c>
      <c r="B5" s="11" t="s">
        <v>178</v>
      </c>
      <c r="C5" s="13">
        <v>82</v>
      </c>
      <c r="D5" s="13">
        <v>106</v>
      </c>
      <c r="E5" s="13">
        <v>188</v>
      </c>
      <c r="F5" s="6">
        <f t="shared" si="0"/>
        <v>0.35200718993409225</v>
      </c>
    </row>
    <row r="6" spans="1:6">
      <c r="A6" s="11" t="s">
        <v>179</v>
      </c>
      <c r="B6" s="11" t="s">
        <v>180</v>
      </c>
      <c r="C6" s="13">
        <v>400</v>
      </c>
      <c r="D6" s="13">
        <v>291</v>
      </c>
      <c r="E6" s="13">
        <v>691</v>
      </c>
      <c r="F6" s="6">
        <f t="shared" si="0"/>
        <v>1.2938136608747752</v>
      </c>
    </row>
    <row r="7" spans="1:6">
      <c r="A7" s="11" t="s">
        <v>183</v>
      </c>
      <c r="B7" s="11" t="s">
        <v>184</v>
      </c>
      <c r="C7" s="13">
        <v>179</v>
      </c>
      <c r="D7" s="13">
        <v>211</v>
      </c>
      <c r="E7" s="13">
        <v>390</v>
      </c>
      <c r="F7" s="6">
        <f t="shared" si="0"/>
        <v>0.73022768124625514</v>
      </c>
    </row>
    <row r="8" spans="1:6">
      <c r="A8" s="11" t="s">
        <v>187</v>
      </c>
      <c r="B8" s="11" t="s">
        <v>188</v>
      </c>
      <c r="C8" s="13">
        <v>490</v>
      </c>
      <c r="D8" s="13">
        <v>283</v>
      </c>
      <c r="E8" s="13">
        <v>773</v>
      </c>
      <c r="F8" s="6">
        <f t="shared" si="0"/>
        <v>1.4473487118034751</v>
      </c>
    </row>
    <row r="9" spans="1:6">
      <c r="A9" s="11" t="s">
        <v>190</v>
      </c>
      <c r="B9" s="11" t="s">
        <v>191</v>
      </c>
      <c r="C9" s="13">
        <v>187</v>
      </c>
      <c r="D9" s="13">
        <v>143</v>
      </c>
      <c r="E9" s="13">
        <v>330</v>
      </c>
      <c r="F9" s="6">
        <f t="shared" si="0"/>
        <v>0.61788496105452373</v>
      </c>
    </row>
    <row r="10" spans="1:6">
      <c r="A10" s="11" t="s">
        <v>193</v>
      </c>
      <c r="B10" s="11" t="s">
        <v>194</v>
      </c>
      <c r="C10" s="12">
        <v>1137</v>
      </c>
      <c r="D10" s="12">
        <v>1036</v>
      </c>
      <c r="E10" s="12">
        <v>2173</v>
      </c>
      <c r="F10" s="6">
        <f t="shared" si="0"/>
        <v>4.0686788496105448</v>
      </c>
    </row>
    <row r="11" spans="1:6">
      <c r="A11" s="11" t="s">
        <v>196</v>
      </c>
      <c r="B11" s="11" t="s">
        <v>197</v>
      </c>
      <c r="C11" s="12">
        <v>2236</v>
      </c>
      <c r="D11" s="12">
        <v>2011</v>
      </c>
      <c r="E11" s="12">
        <v>4247</v>
      </c>
      <c r="F11" s="6">
        <f t="shared" si="0"/>
        <v>7.9519922109047334</v>
      </c>
    </row>
    <row r="12" spans="1:6">
      <c r="A12" s="11" t="s">
        <v>199</v>
      </c>
      <c r="B12" s="11" t="s">
        <v>200</v>
      </c>
      <c r="C12" s="13">
        <v>31</v>
      </c>
      <c r="D12" s="13">
        <v>18</v>
      </c>
      <c r="E12" s="13">
        <v>49</v>
      </c>
      <c r="F12" s="6">
        <f t="shared" si="0"/>
        <v>9.174655482324745E-2</v>
      </c>
    </row>
    <row r="13" spans="1:6">
      <c r="A13" s="11" t="s">
        <v>203</v>
      </c>
      <c r="B13" s="11" t="s">
        <v>204</v>
      </c>
      <c r="C13" s="12">
        <v>7798</v>
      </c>
      <c r="D13" s="12">
        <v>6757</v>
      </c>
      <c r="E13" s="12">
        <v>14555</v>
      </c>
      <c r="F13" s="6">
        <f t="shared" si="0"/>
        <v>27.252471539844219</v>
      </c>
    </row>
    <row r="14" spans="1:6">
      <c r="A14" s="11" t="s">
        <v>205</v>
      </c>
      <c r="B14" s="11" t="s">
        <v>206</v>
      </c>
      <c r="C14" s="13">
        <v>300</v>
      </c>
      <c r="D14" s="13">
        <v>280</v>
      </c>
      <c r="E14" s="13">
        <v>580</v>
      </c>
      <c r="F14" s="6">
        <f t="shared" si="0"/>
        <v>1.0859796285200718</v>
      </c>
    </row>
    <row r="15" spans="1:6">
      <c r="A15" s="11" t="s">
        <v>207</v>
      </c>
      <c r="B15" s="11" t="s">
        <v>208</v>
      </c>
      <c r="C15" s="12">
        <v>1442</v>
      </c>
      <c r="D15" s="12">
        <v>1375</v>
      </c>
      <c r="E15" s="12">
        <v>2817</v>
      </c>
      <c r="F15" s="6">
        <f t="shared" si="0"/>
        <v>5.2744907130017973</v>
      </c>
    </row>
    <row r="16" spans="1:6">
      <c r="A16" s="11" t="s">
        <v>209</v>
      </c>
      <c r="B16" s="11" t="s">
        <v>210</v>
      </c>
      <c r="C16" s="13">
        <v>155</v>
      </c>
      <c r="D16" s="13">
        <v>125</v>
      </c>
      <c r="E16" s="13">
        <v>280</v>
      </c>
      <c r="F16" s="6">
        <f t="shared" si="0"/>
        <v>0.52426602756141405</v>
      </c>
    </row>
    <row r="17" spans="1:6">
      <c r="A17" s="11" t="s">
        <v>211</v>
      </c>
      <c r="B17" s="11" t="s">
        <v>212</v>
      </c>
      <c r="C17" s="13">
        <v>660</v>
      </c>
      <c r="D17" s="13">
        <v>499</v>
      </c>
      <c r="E17" s="12">
        <v>1159</v>
      </c>
      <c r="F17" s="6">
        <f t="shared" si="0"/>
        <v>2.1700868783702818</v>
      </c>
    </row>
    <row r="18" spans="1:6">
      <c r="A18" s="11" t="s">
        <v>213</v>
      </c>
      <c r="B18" s="11" t="s">
        <v>214</v>
      </c>
      <c r="C18" s="13">
        <v>0</v>
      </c>
      <c r="D18" s="13">
        <v>1</v>
      </c>
      <c r="E18" s="13">
        <v>1</v>
      </c>
      <c r="F18" s="6">
        <f t="shared" si="0"/>
        <v>1.8723786698621929E-3</v>
      </c>
    </row>
    <row r="19" spans="1:6">
      <c r="A19" s="11" t="s">
        <v>215</v>
      </c>
      <c r="B19" s="11" t="s">
        <v>216</v>
      </c>
      <c r="C19" s="13">
        <v>245</v>
      </c>
      <c r="D19" s="13">
        <v>205</v>
      </c>
      <c r="E19" s="13">
        <v>450</v>
      </c>
      <c r="F19" s="6">
        <f t="shared" si="0"/>
        <v>0.84257040143798678</v>
      </c>
    </row>
    <row r="20" spans="1:6">
      <c r="A20" s="11" t="s">
        <v>217</v>
      </c>
      <c r="B20" s="11" t="s">
        <v>218</v>
      </c>
      <c r="C20" s="13">
        <v>399</v>
      </c>
      <c r="D20" s="13">
        <v>257</v>
      </c>
      <c r="E20" s="13">
        <v>656</v>
      </c>
      <c r="F20" s="6">
        <f t="shared" si="0"/>
        <v>1.2282804074295985</v>
      </c>
    </row>
    <row r="21" spans="1:6">
      <c r="A21" s="11" t="s">
        <v>219</v>
      </c>
      <c r="B21" s="11" t="s">
        <v>220</v>
      </c>
      <c r="C21" s="12">
        <v>3466</v>
      </c>
      <c r="D21" s="12">
        <v>3167</v>
      </c>
      <c r="E21" s="12">
        <v>6633</v>
      </c>
      <c r="F21" s="6">
        <f t="shared" si="0"/>
        <v>12.419487717195926</v>
      </c>
    </row>
    <row r="22" spans="1:6">
      <c r="A22" s="11" t="s">
        <v>221</v>
      </c>
      <c r="B22" s="11" t="s">
        <v>222</v>
      </c>
      <c r="C22" s="13">
        <v>662</v>
      </c>
      <c r="D22" s="13">
        <v>473</v>
      </c>
      <c r="E22" s="13">
        <v>1135</v>
      </c>
      <c r="F22" s="6">
        <f t="shared" si="0"/>
        <v>2.1251497902935892</v>
      </c>
    </row>
    <row r="23" spans="1:6">
      <c r="A23" s="11" t="s">
        <v>223</v>
      </c>
      <c r="B23" s="11" t="s">
        <v>224</v>
      </c>
      <c r="C23" s="13">
        <v>62</v>
      </c>
      <c r="D23" s="13">
        <v>70</v>
      </c>
      <c r="E23" s="13">
        <v>132</v>
      </c>
      <c r="F23" s="6">
        <f t="shared" si="0"/>
        <v>0.24715398442180947</v>
      </c>
    </row>
    <row r="24" spans="1:6">
      <c r="A24" s="11" t="s">
        <v>225</v>
      </c>
      <c r="B24" s="11" t="s">
        <v>226</v>
      </c>
      <c r="C24" s="12">
        <v>5445</v>
      </c>
      <c r="D24" s="12">
        <v>5085</v>
      </c>
      <c r="E24" s="12">
        <v>10530</v>
      </c>
      <c r="F24" s="6">
        <f t="shared" si="0"/>
        <v>19.716147393648892</v>
      </c>
    </row>
    <row r="25" spans="1:6">
      <c r="A25" s="11" t="s">
        <v>5</v>
      </c>
      <c r="B25" s="20"/>
      <c r="C25" s="12">
        <f t="shared" ref="C25:E25" si="1">SUM(C4:C24)</f>
        <v>28280</v>
      </c>
      <c r="D25" s="12">
        <f t="shared" si="1"/>
        <v>25128</v>
      </c>
      <c r="E25" s="12">
        <f t="shared" si="1"/>
        <v>53408</v>
      </c>
      <c r="F25" s="13">
        <f t="shared" si="0"/>
        <v>100</v>
      </c>
    </row>
    <row r="26" spans="1:6">
      <c r="A26" s="11" t="s">
        <v>227</v>
      </c>
      <c r="B26" s="11" t="s">
        <v>228</v>
      </c>
      <c r="C26" s="13">
        <v>672</v>
      </c>
      <c r="D26" s="13">
        <v>485</v>
      </c>
      <c r="E26" s="13">
        <v>1157</v>
      </c>
      <c r="F26" s="13"/>
    </row>
    <row r="30" spans="1:6">
      <c r="A30" s="9" t="s">
        <v>16</v>
      </c>
    </row>
    <row r="31" spans="1:6">
      <c r="A31" s="10" t="s">
        <v>19</v>
      </c>
    </row>
  </sheetData>
  <mergeCells count="1">
    <mergeCell ref="A3:B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C28" sqref="C28"/>
    </sheetView>
  </sheetViews>
  <sheetFormatPr defaultColWidth="12.5703125" defaultRowHeight="15.75" customHeight="1"/>
  <cols>
    <col min="1" max="1" width="72.42578125" customWidth="1"/>
  </cols>
  <sheetData>
    <row r="1" spans="1:4" ht="20.100000000000001" customHeight="1">
      <c r="A1" s="47" t="s">
        <v>173</v>
      </c>
      <c r="B1" s="1"/>
      <c r="C1" s="1"/>
      <c r="D1" s="1"/>
    </row>
    <row r="2" spans="1:4" ht="12.75">
      <c r="A2" s="1"/>
      <c r="B2" s="1"/>
      <c r="C2" s="1"/>
      <c r="D2" s="1"/>
    </row>
    <row r="3" spans="1:4">
      <c r="A3" s="2" t="s">
        <v>174</v>
      </c>
      <c r="B3" s="2" t="s">
        <v>160</v>
      </c>
      <c r="C3" s="2" t="s">
        <v>162</v>
      </c>
      <c r="D3" s="2" t="s">
        <v>5</v>
      </c>
    </row>
    <row r="4" spans="1:4">
      <c r="A4" s="34" t="s">
        <v>176</v>
      </c>
      <c r="B4" s="21">
        <v>5192</v>
      </c>
      <c r="C4" s="21">
        <v>4809</v>
      </c>
      <c r="D4" s="21">
        <f t="shared" ref="D4:D15" si="0">SUM(B4:C4)</f>
        <v>10001</v>
      </c>
    </row>
    <row r="5" spans="1:4">
      <c r="A5" s="34" t="s">
        <v>181</v>
      </c>
      <c r="B5" s="21">
        <v>3361</v>
      </c>
      <c r="C5" s="21">
        <v>3097</v>
      </c>
      <c r="D5" s="21">
        <f t="shared" si="0"/>
        <v>6458</v>
      </c>
    </row>
    <row r="6" spans="1:4">
      <c r="A6" s="34" t="s">
        <v>182</v>
      </c>
      <c r="B6" s="21">
        <v>1944</v>
      </c>
      <c r="C6" s="21">
        <v>1846</v>
      </c>
      <c r="D6" s="21">
        <f t="shared" si="0"/>
        <v>3790</v>
      </c>
    </row>
    <row r="7" spans="1:4">
      <c r="A7" s="34" t="s">
        <v>185</v>
      </c>
      <c r="B7" s="21">
        <v>1796</v>
      </c>
      <c r="C7" s="21">
        <v>1615</v>
      </c>
      <c r="D7" s="21">
        <f t="shared" si="0"/>
        <v>3411</v>
      </c>
    </row>
    <row r="8" spans="1:4">
      <c r="A8" s="34" t="s">
        <v>186</v>
      </c>
      <c r="B8" s="21">
        <v>1550</v>
      </c>
      <c r="C8" s="21">
        <v>1322</v>
      </c>
      <c r="D8" s="21">
        <f t="shared" si="0"/>
        <v>2872</v>
      </c>
    </row>
    <row r="9" spans="1:4">
      <c r="A9" s="34" t="s">
        <v>189</v>
      </c>
      <c r="B9" s="21">
        <v>1535</v>
      </c>
      <c r="C9" s="24">
        <v>1224</v>
      </c>
      <c r="D9" s="21">
        <f t="shared" si="0"/>
        <v>2759</v>
      </c>
    </row>
    <row r="10" spans="1:4">
      <c r="A10" s="34" t="s">
        <v>192</v>
      </c>
      <c r="B10" s="24">
        <v>928</v>
      </c>
      <c r="C10" s="24">
        <v>843</v>
      </c>
      <c r="D10" s="21">
        <f t="shared" si="0"/>
        <v>1771</v>
      </c>
    </row>
    <row r="11" spans="1:4">
      <c r="A11" s="34" t="s">
        <v>195</v>
      </c>
      <c r="B11" s="24">
        <v>899</v>
      </c>
      <c r="C11" s="35">
        <v>779</v>
      </c>
      <c r="D11" s="21">
        <f t="shared" si="0"/>
        <v>1678</v>
      </c>
    </row>
    <row r="12" spans="1:4">
      <c r="A12" s="34" t="s">
        <v>198</v>
      </c>
      <c r="B12" s="24">
        <v>881</v>
      </c>
      <c r="C12" s="24">
        <v>751</v>
      </c>
      <c r="D12" s="21">
        <f t="shared" si="0"/>
        <v>1632</v>
      </c>
    </row>
    <row r="13" spans="1:4">
      <c r="A13" s="34" t="s">
        <v>201</v>
      </c>
      <c r="B13" s="24">
        <v>708</v>
      </c>
      <c r="C13" s="24">
        <v>580</v>
      </c>
      <c r="D13" s="21">
        <f t="shared" si="0"/>
        <v>1288</v>
      </c>
    </row>
    <row r="14" spans="1:4">
      <c r="A14" s="27" t="s">
        <v>202</v>
      </c>
      <c r="B14" s="21">
        <f t="shared" ref="B14:C14" si="1">B15- SUM(B4:B13)</f>
        <v>10158</v>
      </c>
      <c r="C14" s="21">
        <f t="shared" si="1"/>
        <v>8747</v>
      </c>
      <c r="D14" s="21">
        <f t="shared" si="0"/>
        <v>18905</v>
      </c>
    </row>
    <row r="15" spans="1:4">
      <c r="A15" s="33" t="s">
        <v>5</v>
      </c>
      <c r="B15" s="25">
        <v>28952</v>
      </c>
      <c r="C15" s="25">
        <v>25613</v>
      </c>
      <c r="D15" s="21">
        <f t="shared" si="0"/>
        <v>54565</v>
      </c>
    </row>
    <row r="18" spans="1:1">
      <c r="A18" s="9" t="s">
        <v>16</v>
      </c>
    </row>
    <row r="19" spans="1:1">
      <c r="A19" s="1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5.3.1</vt:lpstr>
      <vt:lpstr>5.3.2</vt:lpstr>
      <vt:lpstr>5.3.3</vt:lpstr>
      <vt:lpstr>5.3.4</vt:lpstr>
      <vt:lpstr>5.3.5</vt:lpstr>
      <vt:lpstr>5.3.6</vt:lpstr>
      <vt:lpstr>5.3.7</vt:lpstr>
      <vt:lpstr>5.3.8</vt:lpstr>
      <vt:lpstr>5.3.9</vt:lpstr>
      <vt:lpstr>5.3.10</vt:lpstr>
      <vt:lpstr>5.3.11</vt:lpstr>
      <vt:lpstr>5.3.12</vt:lpstr>
      <vt:lpstr>5.3.13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2026-11-06T11:33:37Z</dcterms:modified>
</cp:coreProperties>
</file>