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SAŽETAK" sheetId="12" r:id="rId1"/>
    <sheet name="RAČUN  PRIHODA I RASHODA" sheetId="13" r:id="rId2"/>
    <sheet name="RAČUN PRIHODA I RASHODA-IZVORI" sheetId="16" r:id="rId3"/>
    <sheet name="Račun financiranja" sheetId="14" r:id="rId4"/>
    <sheet name="Rashodi -funkcijska" sheetId="9" r:id="rId5"/>
    <sheet name="POSEBNI_DIO_" sheetId="3" r:id="rId6"/>
  </sheets>
  <definedNames>
    <definedName name="_xlnm.Print_Area" localSheetId="5">POSEBNI_DIO_!$A$2:$G$148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9" l="1"/>
  <c r="L108" i="13" l="1"/>
  <c r="D119" i="16" l="1"/>
  <c r="D120" i="16"/>
  <c r="D71" i="16"/>
  <c r="D77" i="16"/>
  <c r="D76" i="16" s="1"/>
  <c r="D83" i="16" s="1"/>
  <c r="D78" i="16"/>
  <c r="D72" i="16" l="1"/>
  <c r="C78" i="16"/>
  <c r="C120" i="16" s="1"/>
  <c r="C77" i="16"/>
  <c r="C119" i="16" s="1"/>
  <c r="C75" i="16"/>
  <c r="C117" i="16" s="1"/>
  <c r="C115" i="16" s="1"/>
  <c r="E120" i="16"/>
  <c r="E82" i="16"/>
  <c r="E81" i="16" s="1"/>
  <c r="E78" i="16"/>
  <c r="E77" i="16"/>
  <c r="E119" i="16" s="1"/>
  <c r="E118" i="16" s="1"/>
  <c r="E75" i="16"/>
  <c r="C97" i="16"/>
  <c r="C93" i="16"/>
  <c r="E97" i="16"/>
  <c r="E104" i="16" s="1"/>
  <c r="D97" i="16"/>
  <c r="D104" i="16" s="1"/>
  <c r="C73" i="16" l="1"/>
  <c r="C118" i="16"/>
  <c r="C76" i="16"/>
  <c r="E76" i="16"/>
  <c r="C104" i="16"/>
  <c r="D30" i="3" l="1"/>
  <c r="E10" i="3"/>
  <c r="E9" i="3"/>
  <c r="E8" i="3"/>
  <c r="E14" i="3"/>
  <c r="E16" i="3"/>
  <c r="E19" i="3"/>
  <c r="E27" i="3"/>
  <c r="E15" i="3"/>
  <c r="E31" i="3"/>
  <c r="E33" i="3"/>
  <c r="E42" i="3"/>
  <c r="E73" i="3"/>
  <c r="E78" i="3"/>
  <c r="E79" i="3"/>
  <c r="E86" i="3"/>
  <c r="E32" i="3"/>
  <c r="E100" i="3"/>
  <c r="E102" i="3"/>
  <c r="E108" i="3"/>
  <c r="E124" i="3"/>
  <c r="E125" i="3"/>
  <c r="E126" i="3"/>
  <c r="E101" i="3"/>
  <c r="D100" i="3"/>
  <c r="D114" i="3"/>
  <c r="D108" i="3" s="1"/>
  <c r="D101" i="3" s="1"/>
  <c r="D102" i="3"/>
  <c r="D120" i="3"/>
  <c r="D111" i="3"/>
  <c r="D103" i="3"/>
  <c r="D78" i="3"/>
  <c r="D79" i="3"/>
  <c r="D80" i="3" l="1"/>
  <c r="D66" i="3"/>
  <c r="D54" i="3"/>
  <c r="D47" i="3"/>
  <c r="D43" i="3"/>
  <c r="D34" i="3"/>
  <c r="D33" i="3" s="1"/>
  <c r="D42" i="3" l="1"/>
  <c r="D32" i="3" s="1"/>
  <c r="D31" i="3" s="1"/>
  <c r="E30" i="3"/>
  <c r="D131" i="3" l="1"/>
  <c r="E131" i="3" s="1"/>
  <c r="D138" i="3"/>
  <c r="E138" i="3" s="1"/>
  <c r="E145" i="3"/>
  <c r="E148" i="3"/>
  <c r="E144" i="3"/>
  <c r="E143" i="3"/>
  <c r="D95" i="3"/>
  <c r="E95" i="3" s="1"/>
  <c r="D90" i="3"/>
  <c r="D93" i="3"/>
  <c r="D130" i="3" l="1"/>
  <c r="D89" i="3"/>
  <c r="E89" i="3" s="1"/>
  <c r="D129" i="3" l="1"/>
  <c r="E129" i="3" s="1"/>
  <c r="E130" i="3"/>
  <c r="D88" i="3"/>
  <c r="D87" i="3"/>
  <c r="E87" i="3" s="1"/>
  <c r="E88" i="3"/>
  <c r="D19" i="3" l="1"/>
  <c r="D15" i="3" s="1"/>
  <c r="D14" i="3" s="1"/>
  <c r="D11" i="3"/>
  <c r="D9" i="3"/>
  <c r="D8" i="3" s="1"/>
  <c r="D7" i="3" l="1"/>
  <c r="J111" i="13"/>
  <c r="J94" i="13"/>
  <c r="J98" i="13"/>
  <c r="J99" i="13"/>
  <c r="J45" i="13"/>
  <c r="J86" i="13"/>
  <c r="J87" i="13"/>
  <c r="J55" i="13"/>
  <c r="J79" i="13"/>
  <c r="J67" i="13"/>
  <c r="J77" i="13"/>
  <c r="J60" i="13"/>
  <c r="J56" i="13"/>
  <c r="J53" i="13"/>
  <c r="H47" i="13"/>
  <c r="J47" i="13"/>
  <c r="J46" i="13" s="1"/>
  <c r="F42" i="16"/>
  <c r="F45" i="16"/>
  <c r="F49" i="16"/>
  <c r="F53" i="16"/>
  <c r="F54" i="16"/>
  <c r="F55" i="16"/>
  <c r="F56" i="16"/>
  <c r="F59" i="16"/>
  <c r="F60" i="16"/>
  <c r="E41" i="16"/>
  <c r="E44" i="16"/>
  <c r="E47" i="16"/>
  <c r="E48" i="16"/>
  <c r="E51" i="16"/>
  <c r="E52" i="16"/>
  <c r="E57" i="16"/>
  <c r="E58" i="16"/>
  <c r="E61" i="16"/>
  <c r="D50" i="16"/>
  <c r="F50" i="16" l="1"/>
  <c r="D6" i="3"/>
  <c r="E6" i="3" s="1"/>
  <c r="E7" i="3"/>
  <c r="D46" i="16"/>
  <c r="D43" i="16"/>
  <c r="D40" i="16"/>
  <c r="F40" i="16" l="1"/>
  <c r="F46" i="16"/>
  <c r="D39" i="16"/>
  <c r="F43" i="16"/>
  <c r="D11" i="9"/>
  <c r="D13" i="9"/>
  <c r="J32" i="12"/>
  <c r="J33" i="12"/>
  <c r="J31" i="12"/>
  <c r="I32" i="12"/>
  <c r="I33" i="12"/>
  <c r="I31" i="12"/>
  <c r="J24" i="12"/>
  <c r="I24" i="12"/>
  <c r="H33" i="12"/>
  <c r="H24" i="12"/>
  <c r="H15" i="12"/>
  <c r="H9" i="12"/>
  <c r="H12" i="12"/>
  <c r="G24" i="12"/>
  <c r="F24" i="12"/>
  <c r="G15" i="12"/>
  <c r="G12" i="12"/>
  <c r="G9" i="12"/>
  <c r="F15" i="12"/>
  <c r="F12" i="12"/>
  <c r="F9" i="12"/>
  <c r="F39" i="16" l="1"/>
  <c r="B12" i="9"/>
  <c r="B11" i="9" s="1"/>
  <c r="C12" i="9"/>
  <c r="C11" i="9" s="1"/>
  <c r="E13" i="9" l="1"/>
  <c r="E12" i="9"/>
  <c r="F12" i="9"/>
  <c r="E11" i="9"/>
  <c r="F13" i="9" l="1"/>
  <c r="F11" i="9"/>
  <c r="F14" i="16" l="1"/>
  <c r="F17" i="16"/>
  <c r="F21" i="16"/>
  <c r="F25" i="16"/>
  <c r="F26" i="16"/>
  <c r="F27" i="16"/>
  <c r="F28" i="16"/>
  <c r="F31" i="16"/>
  <c r="F32" i="16"/>
  <c r="E13" i="16"/>
  <c r="E16" i="16"/>
  <c r="E19" i="16"/>
  <c r="E20" i="16"/>
  <c r="E23" i="16"/>
  <c r="E24" i="16"/>
  <c r="E29" i="16"/>
  <c r="E30" i="16"/>
  <c r="E31" i="16"/>
  <c r="E33" i="16"/>
  <c r="D22" i="16"/>
  <c r="F22" i="16" s="1"/>
  <c r="D18" i="16"/>
  <c r="E18" i="16" s="1"/>
  <c r="D15" i="16"/>
  <c r="D12" i="16"/>
  <c r="E70" i="16" s="1"/>
  <c r="E69" i="16" s="1"/>
  <c r="B59" i="16"/>
  <c r="E59" i="16" s="1"/>
  <c r="B50" i="16"/>
  <c r="E50" i="16" s="1"/>
  <c r="B46" i="16"/>
  <c r="E46" i="16" s="1"/>
  <c r="B43" i="16"/>
  <c r="B40" i="16"/>
  <c r="E40" i="16" s="1"/>
  <c r="B18" i="16"/>
  <c r="B22" i="16"/>
  <c r="E43" i="16" l="1"/>
  <c r="C71" i="16"/>
  <c r="B11" i="16"/>
  <c r="E22" i="16"/>
  <c r="B39" i="16"/>
  <c r="E39" i="16" s="1"/>
  <c r="D11" i="16"/>
  <c r="E72" i="16"/>
  <c r="E71" i="16" s="1"/>
  <c r="E113" i="16" s="1"/>
  <c r="E114" i="16" s="1"/>
  <c r="F18" i="16"/>
  <c r="E111" i="16"/>
  <c r="E83" i="16"/>
  <c r="F15" i="16"/>
  <c r="E15" i="16"/>
  <c r="E12" i="16"/>
  <c r="F12" i="16"/>
  <c r="J33" i="13"/>
  <c r="J32" i="13" s="1"/>
  <c r="J14" i="13"/>
  <c r="J26" i="13"/>
  <c r="J22" i="13"/>
  <c r="I45" i="13"/>
  <c r="I94" i="13"/>
  <c r="I111" i="13" s="1"/>
  <c r="I13" i="13"/>
  <c r="I38" i="13" s="1"/>
  <c r="E112" i="16" l="1"/>
  <c r="E125" i="16"/>
  <c r="C113" i="16"/>
  <c r="C83" i="16"/>
  <c r="C72" i="16"/>
  <c r="F11" i="16"/>
  <c r="E11" i="16"/>
  <c r="J13" i="13"/>
  <c r="J38" i="13"/>
  <c r="H99" i="13"/>
  <c r="H98" i="13" s="1"/>
  <c r="H94" i="13" s="1"/>
  <c r="H87" i="13"/>
  <c r="H86" i="13" s="1"/>
  <c r="H79" i="13"/>
  <c r="H77" i="13"/>
  <c r="H67" i="13"/>
  <c r="H60" i="13"/>
  <c r="H56" i="13"/>
  <c r="H46" i="13"/>
  <c r="H26" i="13"/>
  <c r="H22" i="13"/>
  <c r="H14" i="13"/>
  <c r="C125" i="16" l="1"/>
  <c r="C114" i="16"/>
  <c r="H13" i="13"/>
  <c r="H38" i="13" s="1"/>
  <c r="H55" i="13"/>
  <c r="H45" i="13" s="1"/>
  <c r="H111" i="13" s="1"/>
  <c r="L111" i="13" l="1"/>
  <c r="K76" i="13" l="1"/>
  <c r="J10" i="12" l="1"/>
  <c r="J11" i="12"/>
  <c r="J13" i="12"/>
  <c r="J14" i="12"/>
  <c r="I10" i="12"/>
  <c r="I13" i="12"/>
  <c r="I14" i="12"/>
  <c r="L95" i="13" l="1"/>
  <c r="L98" i="13"/>
  <c r="L94" i="13"/>
  <c r="K96" i="13"/>
  <c r="K97" i="13"/>
  <c r="K100" i="13"/>
  <c r="K102" i="13"/>
  <c r="K108" i="13"/>
  <c r="K109" i="13"/>
  <c r="K110" i="13"/>
  <c r="K95" i="13"/>
  <c r="L45" i="13" l="1"/>
  <c r="L55" i="13"/>
  <c r="L86" i="13"/>
  <c r="L46" i="13"/>
  <c r="K48" i="13"/>
  <c r="K49" i="13"/>
  <c r="K50" i="13"/>
  <c r="K51" i="13"/>
  <c r="K52" i="13"/>
  <c r="K53" i="13"/>
  <c r="K54" i="13"/>
  <c r="K56" i="13"/>
  <c r="K57" i="13"/>
  <c r="K58" i="13"/>
  <c r="K59" i="13"/>
  <c r="K61" i="13"/>
  <c r="K62" i="13"/>
  <c r="K63" i="13"/>
  <c r="K64" i="13"/>
  <c r="K65" i="13"/>
  <c r="K66" i="13"/>
  <c r="K68" i="13"/>
  <c r="K69" i="13"/>
  <c r="K70" i="13"/>
  <c r="K71" i="13"/>
  <c r="K72" i="13"/>
  <c r="K73" i="13"/>
  <c r="K74" i="13"/>
  <c r="K75" i="13"/>
  <c r="K80" i="13"/>
  <c r="K81" i="13"/>
  <c r="K82" i="13"/>
  <c r="K83" i="13"/>
  <c r="K84" i="13"/>
  <c r="K85" i="13"/>
  <c r="K86" i="13"/>
  <c r="K87" i="13"/>
  <c r="K88" i="13"/>
  <c r="L13" i="13"/>
  <c r="L32" i="13"/>
  <c r="L33" i="13"/>
  <c r="L38" i="13"/>
  <c r="L18" i="13"/>
  <c r="L20" i="13"/>
  <c r="L22" i="13"/>
  <c r="L26" i="13"/>
  <c r="L14" i="13"/>
  <c r="K18" i="13"/>
  <c r="K19" i="13"/>
  <c r="K20" i="13"/>
  <c r="K21" i="13"/>
  <c r="K23" i="13"/>
  <c r="K27" i="13"/>
  <c r="K28" i="13"/>
  <c r="K29" i="13"/>
  <c r="K14" i="13"/>
  <c r="K67" i="13" l="1"/>
  <c r="K99" i="13"/>
  <c r="K47" i="13"/>
  <c r="K60" i="13"/>
  <c r="K79" i="13"/>
  <c r="K22" i="13"/>
  <c r="K26" i="13"/>
  <c r="I12" i="12"/>
  <c r="I9" i="12"/>
  <c r="J12" i="12"/>
  <c r="J15" i="12" l="1"/>
  <c r="J9" i="12"/>
  <c r="I15" i="12"/>
  <c r="K55" i="13"/>
  <c r="K46" i="13"/>
  <c r="K13" i="13"/>
  <c r="K98" i="13" l="1"/>
  <c r="K94" i="13"/>
  <c r="K38" i="13"/>
  <c r="K45" i="13" l="1"/>
  <c r="K111" i="13"/>
</calcChain>
</file>

<file path=xl/sharedStrings.xml><?xml version="1.0" encoding="utf-8"?>
<sst xmlns="http://schemas.openxmlformats.org/spreadsheetml/2006/main" count="643" uniqueCount="297">
  <si>
    <t>PRIHODI UKUPNO</t>
  </si>
  <si>
    <t>PRIHODI POSLOVANJA</t>
  </si>
  <si>
    <t>PRIHODI OD PRODAJE NEFINANCIJSKE IMOVINE</t>
  </si>
  <si>
    <t>RASHODI UKUPNO</t>
  </si>
  <si>
    <t>Rashodi za zaposlene</t>
  </si>
  <si>
    <t>Materijalni rashodi</t>
  </si>
  <si>
    <t>Financijski rashodi</t>
  </si>
  <si>
    <t>Rashodi za nabavu nefinancijske imovine</t>
  </si>
  <si>
    <t>I. OPĆI DIO</t>
  </si>
  <si>
    <t>11</t>
  </si>
  <si>
    <t>41</t>
  </si>
  <si>
    <t>RASHODI POSLOVANJA</t>
  </si>
  <si>
    <t xml:space="preserve">A. RAČUN PRIHODA I RASHODA </t>
  </si>
  <si>
    <t>BROJČANA OZNAKA I NAZIV</t>
  </si>
  <si>
    <t>Šifra</t>
  </si>
  <si>
    <t>Naziv</t>
  </si>
  <si>
    <t>II. POSEBNI DIO</t>
  </si>
  <si>
    <t>Prihodi od imovine</t>
  </si>
  <si>
    <t>Prihodi od prodaje proizvoda i robe te pruženih usluga</t>
  </si>
  <si>
    <t>Ostali nespomenuti prihodi</t>
  </si>
  <si>
    <t>Prihodi od HZZO-a na temelju ugovornih obveza</t>
  </si>
  <si>
    <t>Nematerijalna imovina</t>
  </si>
  <si>
    <t>Postrojenja i oprema</t>
  </si>
  <si>
    <t>Doprinosi na plaće</t>
  </si>
  <si>
    <t>Tekuće donacije</t>
  </si>
  <si>
    <t>Nematerijalna proizvedena imovina</t>
  </si>
  <si>
    <t>Naknade troškova zaposlenima</t>
  </si>
  <si>
    <t>Rashodi za materijal i energiju</t>
  </si>
  <si>
    <t>Ostali financijski rashodi</t>
  </si>
  <si>
    <t>Stručno usavršavanje zaposlenika</t>
  </si>
  <si>
    <t>Uredski materijal i ostali materijalni rashodi</t>
  </si>
  <si>
    <t>Materijal i sirovine</t>
  </si>
  <si>
    <t>Intelektualne i osobne usluge</t>
  </si>
  <si>
    <t>Ostale usluge</t>
  </si>
  <si>
    <t>Zakupnine i najamnine</t>
  </si>
  <si>
    <t>Plaće za redovan rad</t>
  </si>
  <si>
    <t>Doprinosi za obvezno zdravstveno osiguranje</t>
  </si>
  <si>
    <t>Službena putovanja</t>
  </si>
  <si>
    <t>Energija</t>
  </si>
  <si>
    <t>Materijal i dijelovi za tekuće i investicijsko održavanje</t>
  </si>
  <si>
    <t>Usluge telefona, pošte i prijevoza</t>
  </si>
  <si>
    <t>Usluge tekućeg i investicijskog održavanja</t>
  </si>
  <si>
    <t>Komunalne usluge</t>
  </si>
  <si>
    <t>Računalne usluge</t>
  </si>
  <si>
    <t>Reprezentacija</t>
  </si>
  <si>
    <t>Pristojbe i naknade</t>
  </si>
  <si>
    <t>Bankarske usluge i usluge platnog prometa</t>
  </si>
  <si>
    <t>Uredska oprema i namještaj</t>
  </si>
  <si>
    <t>Prihodi od pruženih usluga</t>
  </si>
  <si>
    <t xml:space="preserve">UKUPNO RASHODI </t>
  </si>
  <si>
    <t>Stambeni objekti</t>
  </si>
  <si>
    <t>Medicinska i laboratorijska oprema</t>
  </si>
  <si>
    <t>Plaće za prekovremeni rad</t>
  </si>
  <si>
    <t>Usluge promidžbe i informiranja</t>
  </si>
  <si>
    <t>Premije osiguranja</t>
  </si>
  <si>
    <t>Plaće u naravi</t>
  </si>
  <si>
    <t>44</t>
  </si>
  <si>
    <t xml:space="preserve">Ostali rashodi </t>
  </si>
  <si>
    <t>Tekuće donacije u novcu</t>
  </si>
  <si>
    <t>Licence</t>
  </si>
  <si>
    <t>4</t>
  </si>
  <si>
    <t>45</t>
  </si>
  <si>
    <t>52</t>
  </si>
  <si>
    <t>07 Zdravstvo</t>
  </si>
  <si>
    <t>074 Službe javnog zdravstva</t>
  </si>
  <si>
    <t>Zdravstvene i veterinarske usluge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</si>
  <si>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</si>
  <si>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</si>
  <si>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</si>
  <si>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</si>
  <si>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</si>
  <si>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</si>
  <si>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Pomoći od subjekta unutar općeg proračuna</t>
  </si>
  <si>
    <t>Kamate na oročena sredstva i depozite po viđenju</t>
  </si>
  <si>
    <t>Prihodi od pristojbi po posebnim propisima</t>
  </si>
  <si>
    <t>Prihodi iz nadležnog proračuna za fin.rashoda poslovanja</t>
  </si>
  <si>
    <t>Prihodi iz nadležnog proračuna za fin.rashoda za nab. nef.im.</t>
  </si>
  <si>
    <t>Ostali prihodi</t>
  </si>
  <si>
    <t>Prihodi od prodaje dugotrajne imovine</t>
  </si>
  <si>
    <t>Prijevozna sredstva u cestovnom prometu</t>
  </si>
  <si>
    <t>UKUPNO:</t>
  </si>
  <si>
    <t>Plaće (Bruto)</t>
  </si>
  <si>
    <t>Ostali rashodi za zaposlene</t>
  </si>
  <si>
    <t>Naknade za prijevoz, rad na terenu i odvojeni život</t>
  </si>
  <si>
    <t>Sitni inventar i auto gume</t>
  </si>
  <si>
    <t>Službena, radna i zaštitna odjeća i obuća</t>
  </si>
  <si>
    <t>Rashodi za  usluge</t>
  </si>
  <si>
    <t>Ostali nespomenuti  rashodi poslovanja</t>
  </si>
  <si>
    <t>Naknade za rad predstavničkih tijela</t>
  </si>
  <si>
    <t>Članarine</t>
  </si>
  <si>
    <t>Ostali nespomenuti izdaci</t>
  </si>
  <si>
    <t>Financijski  rashodi</t>
  </si>
  <si>
    <t>Rashodi za nabavu proizvedene dugotrajne imovine</t>
  </si>
  <si>
    <t>Rashodi za dodatna ulaganja na nefinancijskoj imovini</t>
  </si>
  <si>
    <t>Dodatna ulaganja na građevinskim objektima</t>
  </si>
  <si>
    <t>RAČUN PRIHODA I RASHODA</t>
  </si>
  <si>
    <t>NAZIV</t>
  </si>
  <si>
    <t>BROJČANA OZNAKA</t>
  </si>
  <si>
    <t>Ulaganja u računalne programe</t>
  </si>
  <si>
    <t>RASHODI ZA NABAVU NEFINANCIJSKE IMOVINE</t>
  </si>
  <si>
    <t>Tekuće pomoći temeljem prijenosa EU sredstava</t>
  </si>
  <si>
    <t>Prijevozna sredstva</t>
  </si>
  <si>
    <t xml:space="preserve"> PRIHODI I RASHODI PREMA EKONOMSKOJ KLASIFIKACIJI</t>
  </si>
  <si>
    <t>PRIHODI I RASHODI PREMA IZVORIMA FINANCIRANJA</t>
  </si>
  <si>
    <t xml:space="preserve"> RASHODI PREMA FUNKCIJSKOG KLASIFIKACIJI</t>
  </si>
  <si>
    <t xml:space="preserve"> RAČUN FINANCIRANJA PREMA EKONOMSKOJ KLASIFIKACIJI </t>
  </si>
  <si>
    <t>I.OPĆI DIO</t>
  </si>
  <si>
    <t>A) SAŽETAK RAČUNA PRIHODA I RASHODA</t>
  </si>
  <si>
    <t>EUR</t>
  </si>
  <si>
    <t>RAZLIKA - VIŠAK / MANJAK</t>
  </si>
  <si>
    <t>B) SAŽETAK RAČUNA FINANCIRANJA</t>
  </si>
  <si>
    <t>NETO FINANCIRANJE</t>
  </si>
  <si>
    <t>Izvor financiranja 43</t>
  </si>
  <si>
    <t>Prihodi iz nadležnog proračuna i HZZO-a</t>
  </si>
  <si>
    <t>Uređaji, strojevi oprema za ostale namjene</t>
  </si>
  <si>
    <t>INDEKS</t>
  </si>
  <si>
    <t>5=4/2*100</t>
  </si>
  <si>
    <t>6=4/3*100</t>
  </si>
  <si>
    <t>Oprema za održavanje</t>
  </si>
  <si>
    <t>Indeks</t>
  </si>
  <si>
    <t>Tekuće pomoći od izvanproračunskih korisnika</t>
  </si>
  <si>
    <t>Tekuće pomoći pror. korisnicima iz pror. koji im nije nadležan</t>
  </si>
  <si>
    <t>RAZLIKA PRIMITAKA I IZDATAKA</t>
  </si>
  <si>
    <t>C) VIŠAK PRIHODA I PRIMITAKA</t>
  </si>
  <si>
    <t>UKUPNO PRENESENI VIŠAK PRETHODNE GODINE</t>
  </si>
  <si>
    <t>92 VIŠAK IZ PRETHODNIH GODINA KOJI SE RASPOREDIO ZA POKRIĆE RAZLIKE PRIHODA I RASHODA</t>
  </si>
  <si>
    <t>NEUTROŠENI REZULTAT</t>
  </si>
  <si>
    <t>Ostvarenje/izvršenje      1.-6.2025</t>
  </si>
  <si>
    <t>Rashodi lijekova i potrošnog medicinskog materijala</t>
  </si>
  <si>
    <t>Kapitalne donacije</t>
  </si>
  <si>
    <t>Zatezne kamate</t>
  </si>
  <si>
    <t>Ostali nespomenuti financijski rashodi</t>
  </si>
  <si>
    <t>Ostvarenje/izvršenje      1.-6.2025.</t>
  </si>
  <si>
    <t>Ostvarenje/izvršenje      1.-6.2026</t>
  </si>
  <si>
    <t>Plan za 2026</t>
  </si>
  <si>
    <t>Razred /
skupina</t>
  </si>
  <si>
    <t>1</t>
  </si>
  <si>
    <t>OPĆI PRIHODI I PRIMICI</t>
  </si>
  <si>
    <t>3</t>
  </si>
  <si>
    <t>VLASTITI PRIHODI</t>
  </si>
  <si>
    <t>31</t>
  </si>
  <si>
    <t xml:space="preserve">VLASTITI PRIHODI </t>
  </si>
  <si>
    <t>PRIHODI ZA POSEBNE NAMJENE</t>
  </si>
  <si>
    <t>43</t>
  </si>
  <si>
    <t>DECENTRALIZIRANA SREDSTVA</t>
  </si>
  <si>
    <t>5</t>
  </si>
  <si>
    <t>POMOĆI</t>
  </si>
  <si>
    <t>51</t>
  </si>
  <si>
    <t>POMOĆI EU</t>
  </si>
  <si>
    <t>OSTALE POMOĆI</t>
  </si>
  <si>
    <t>6</t>
  </si>
  <si>
    <t>DONACIJE</t>
  </si>
  <si>
    <t>61</t>
  </si>
  <si>
    <t>TEKUĆE DONACIJE</t>
  </si>
  <si>
    <t>7</t>
  </si>
  <si>
    <t>71</t>
  </si>
  <si>
    <t>PRIHODI OD PRODAJE ILI ZAMJENE NEFINANCIJSKE IMOVINE I NAKNADE S NASLOVA OSIGURANJA</t>
  </si>
  <si>
    <t>UKUPNO</t>
  </si>
  <si>
    <t>Izvršenje 1-6 2025.</t>
  </si>
  <si>
    <t>Izvršenje 1-6-2026</t>
  </si>
  <si>
    <t>Izvršenje 1-6-2025</t>
  </si>
  <si>
    <t>Brojčana oznaka i naziv</t>
  </si>
  <si>
    <t>Plan 2026.</t>
  </si>
  <si>
    <t>1 OPĆI PRIHODI I PRIMICI</t>
  </si>
  <si>
    <t>11 OPĆI PRIHODI I PRIMICI</t>
  </si>
  <si>
    <t>11 Opći prihodi i primici 2026</t>
  </si>
  <si>
    <t>3 VLASTITI PRIHODI</t>
  </si>
  <si>
    <t xml:space="preserve">31 VLASTITI PRIHODI </t>
  </si>
  <si>
    <t>31 Vlastiti prihodi 2026</t>
  </si>
  <si>
    <t>4 PRIHODI ZA POSEBNE NAMJENE</t>
  </si>
  <si>
    <t>43 PRIHODI ZA POSEBNE NAMJENE</t>
  </si>
  <si>
    <t>44 DECENTRALIZIRANA SREDSTVA</t>
  </si>
  <si>
    <t>43 Ostali prihodi za posebne namjene 2026</t>
  </si>
  <si>
    <t>5 POMOĆI</t>
  </si>
  <si>
    <t>51 POMOĆI EU</t>
  </si>
  <si>
    <t>52 OSTALE POMOĆI</t>
  </si>
  <si>
    <t>50 Pomoći iz državnog proračuna 2026</t>
  </si>
  <si>
    <t>52 Ostale pomoći 2026</t>
  </si>
  <si>
    <t>58 Instrumenti EU nove generacije 2026</t>
  </si>
  <si>
    <t>581 Mehanizam za oporavak i otpornost – bespovratna sredstva 2026</t>
  </si>
  <si>
    <t>6 DONACIJE</t>
  </si>
  <si>
    <t>61 TEKUĆE DONACIJE</t>
  </si>
  <si>
    <t>7 PRIHODI OD PRODAJE ILI ZAMJENE NEFINANCIJSKE IMOVINE I NAKNADE S NASLOVA OSIGURANJA 2026</t>
  </si>
  <si>
    <t>71 Prihodi od prodaje ili zamjene nefinancijske imovine i naknade s naslova osiguranja 2026</t>
  </si>
  <si>
    <t>71 PRIHODI OD PRODAJE ILI ZAMJENE NEFINANCIJSKE IMOVINE I NAKNADE S NASLOVA OSIGURANJA</t>
  </si>
  <si>
    <t>2</t>
  </si>
  <si>
    <t>4=3/1*100</t>
  </si>
  <si>
    <t>5=3/2*100</t>
  </si>
  <si>
    <t>INEKS</t>
  </si>
  <si>
    <t>076 Poslovi zdravstva koji nisu drugdje svrstani</t>
  </si>
  <si>
    <t>OSTVARENJE/ IZVRŠENJE        1-6-2025</t>
  </si>
  <si>
    <t xml:space="preserve">OSTVARENJE/ IZVRŠENJE  1-6-2026     </t>
  </si>
  <si>
    <t>B1. RAČUN FINANCIRANJA PREMA EKONOMSKOJ KLASIFIKACIJI</t>
  </si>
  <si>
    <t>Brojčana oznaka  i naziv</t>
  </si>
  <si>
    <t>indeks</t>
  </si>
  <si>
    <t>B2. RAČUN FINANCIRANJA PREMA IZVORIMA FINANCIRANJA</t>
  </si>
  <si>
    <t>Ostvarenje/izvršenje 1-6-2025.</t>
  </si>
  <si>
    <t>Ostvarenje/izvršenje 1-6-2026.</t>
  </si>
  <si>
    <t>PROGRAMSKA KLASIFIKACIJA</t>
  </si>
  <si>
    <t>PROGRAM    1009</t>
  </si>
  <si>
    <t>ZDRAVSTVO</t>
  </si>
  <si>
    <t>Aktivnost A100901</t>
  </si>
  <si>
    <t>DECENTRALIZIRANE FUNKCIJE U ZDRAVSTVU</t>
  </si>
  <si>
    <t>Rashodi poslovanja</t>
  </si>
  <si>
    <t>32</t>
  </si>
  <si>
    <t>Rashodi za nabavu neproizvedene dugotrajne imovine</t>
  </si>
  <si>
    <t>42</t>
  </si>
  <si>
    <t>Aktivnost A100911</t>
  </si>
  <si>
    <t>ZAVOD ZA JAVNO ZDRAVSTVO MEĐIMURSKE ŽUPANIJE (IZVOR FINANCIRANJA VLASTITI I OSTALI PRIHODI)</t>
  </si>
  <si>
    <t>38</t>
  </si>
  <si>
    <t>Rashodi za donacije, kazne, naknade šteta i kapitalne pomoći</t>
  </si>
  <si>
    <t>Ostvarenje 1-6-2026</t>
  </si>
  <si>
    <t>Projekcija 2027.</t>
  </si>
  <si>
    <t>Projekcija 2028.</t>
  </si>
  <si>
    <t>Izvor financiranja 11</t>
  </si>
  <si>
    <t>Opći prihodi i primici 2026</t>
  </si>
  <si>
    <t>Izvor financiranja 50</t>
  </si>
  <si>
    <t>Pomoći iz državnog proračuna 2026</t>
  </si>
  <si>
    <t>Izvor financiranja 31</t>
  </si>
  <si>
    <t>34</t>
  </si>
  <si>
    <t>Vlastiti prihodi 2026</t>
  </si>
  <si>
    <t>Ostali prihodi za posebne namjene 2026</t>
  </si>
  <si>
    <t>Izvor financiranja 52</t>
  </si>
  <si>
    <t>Ostale pomoći 2026</t>
  </si>
  <si>
    <t>Izvor financiranja 581</t>
  </si>
  <si>
    <t>Mehanizam za oporavak i otpornost – bespovratna sredstva 2026</t>
  </si>
  <si>
    <t>Izvor financiranja 71</t>
  </si>
  <si>
    <t>Prihodi od prodaje ili zamjene nefinancijske imovine i naknade s naslova osiguranja 2026</t>
  </si>
  <si>
    <t>IZVJEŠTAJ O IZVRŠENJU FINANCIJSKOG PLANA ZAVODA ZA JAVNO ZDRAVSTVO MEĐIMURSKE ŽUPANIJE ZA PRVO POLUGODIŠTE 2026.</t>
  </si>
  <si>
    <t>Ostvarenje/    izvršenje       1.-6.2025.</t>
  </si>
  <si>
    <t>PLAN 2026</t>
  </si>
  <si>
    <t>Ostvarenje/izvršenje  1.-6.2026.</t>
  </si>
  <si>
    <t>323</t>
  </si>
  <si>
    <t>3232</t>
  </si>
  <si>
    <t>3238</t>
  </si>
  <si>
    <t>Rashodi za usluge</t>
  </si>
  <si>
    <t>Usluge tekućeg i investicijskog  održavanja</t>
  </si>
  <si>
    <t>412</t>
  </si>
  <si>
    <t>4123</t>
  </si>
  <si>
    <t>422</t>
  </si>
  <si>
    <t>4221</t>
  </si>
  <si>
    <t>4223</t>
  </si>
  <si>
    <t>4224</t>
  </si>
  <si>
    <t>4227</t>
  </si>
  <si>
    <t>423</t>
  </si>
  <si>
    <t>4231</t>
  </si>
  <si>
    <t>451</t>
  </si>
  <si>
    <t>4511</t>
  </si>
  <si>
    <t>Oprema za održavanje i zaštitu</t>
  </si>
  <si>
    <t>Uređaji strojevi i oprema za ostale namjene</t>
  </si>
  <si>
    <t>311</t>
  </si>
  <si>
    <t>3111</t>
  </si>
  <si>
    <t>3113</t>
  </si>
  <si>
    <t>313</t>
  </si>
  <si>
    <t>3132</t>
  </si>
  <si>
    <t>325</t>
  </si>
  <si>
    <t>Rashodi lijekova i potrošnog medicinskog materijala kod zdravstvenih ustanova</t>
  </si>
  <si>
    <t>3251</t>
  </si>
  <si>
    <t xml:space="preserve">Rashodi po osnovi utroška lijekova i potrošnog medicinskog materijala </t>
  </si>
  <si>
    <t>312</t>
  </si>
  <si>
    <t>3121</t>
  </si>
  <si>
    <t>3212</t>
  </si>
  <si>
    <t>Naknade za prijevoz, za rad na terenu i odvojeni život</t>
  </si>
  <si>
    <t>321</t>
  </si>
  <si>
    <t>3237</t>
  </si>
  <si>
    <t>3211</t>
  </si>
  <si>
    <t>322</t>
  </si>
  <si>
    <t>3221</t>
  </si>
  <si>
    <t>3223</t>
  </si>
  <si>
    <t>3231</t>
  </si>
  <si>
    <t>3233</t>
  </si>
  <si>
    <t>3234</t>
  </si>
  <si>
    <t>3112</t>
  </si>
  <si>
    <t>3222</t>
  </si>
  <si>
    <t>3224</t>
  </si>
  <si>
    <t>3225</t>
  </si>
  <si>
    <t>Sitni inventar i autogume</t>
  </si>
  <si>
    <t>3227</t>
  </si>
  <si>
    <t>Službena radna i zaštitna odjeća</t>
  </si>
  <si>
    <t>Zdrastvene i veterinarske usluge</t>
  </si>
  <si>
    <t>3239</t>
  </si>
  <si>
    <t>Ostali nespomenuti rashodi poslovanja</t>
  </si>
  <si>
    <t>3291</t>
  </si>
  <si>
    <t>Naknade za rad predstavničkih i izvršnih tijela, povjerenstava i slično</t>
  </si>
  <si>
    <t>3293</t>
  </si>
  <si>
    <t>Članarine i naknade</t>
  </si>
  <si>
    <t>3299</t>
  </si>
  <si>
    <t>3431</t>
  </si>
  <si>
    <t>Ugovori o djelu</t>
  </si>
  <si>
    <t>329</t>
  </si>
  <si>
    <r>
      <t xml:space="preserve">Rashodi za nabavu neproizvedene </t>
    </r>
    <r>
      <rPr>
        <b/>
        <sz val="8"/>
        <rFont val="Arial"/>
        <family val="2"/>
        <charset val="238"/>
      </rPr>
      <t>dugotrajne</t>
    </r>
    <r>
      <rPr>
        <b/>
        <sz val="8"/>
        <color indexed="10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>imovine</t>
    </r>
  </si>
  <si>
    <t>IZVRŠENJE PRIHODA I RASHODA I PRENESENOG REZULTATA PREMA IZVORIMA FINANCIRANJA</t>
  </si>
  <si>
    <t>FINANCIJSKI REZULTAT TEKUĆE GODINE PO IZVORIMA FINANCIRANJA</t>
  </si>
  <si>
    <t>PRENESENI REZULTAT PO IZVORIMA FINANCIRANJA</t>
  </si>
  <si>
    <t>UKUPNI NEUTROŠENI FINANCIJSKI REZULTAT PO IZVORIMA FINANCIRANJA</t>
  </si>
  <si>
    <t>Klasa: 029-01/26-01/9</t>
  </si>
  <si>
    <t>Urbroj: 2109-70-03-26/10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</si>
</sst>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57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2"/>
      <color rgb="FF002060"/>
      <name val="Times New Roman"/>
      <family val="1"/>
      <charset val="238"/>
    </font>
    <font>
      <sz val="12"/>
      <color rgb="FF002060"/>
      <name val="Times New Roman"/>
      <family val="1"/>
      <charset val="238"/>
    </font>
    <font>
      <i/>
      <sz val="12"/>
      <color rgb="FF002060"/>
      <name val="Times New Roman"/>
      <family val="1"/>
      <charset val="238"/>
    </font>
    <font>
      <b/>
      <i/>
      <sz val="12"/>
      <color rgb="FF002060"/>
      <name val="Times New Roman"/>
      <family val="1"/>
      <charset val="238"/>
    </font>
    <font>
      <b/>
      <i/>
      <sz val="8"/>
      <color rgb="FF00206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</font>
    <font>
      <b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Times New Roman"/>
      <family val="1"/>
      <charset val="238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theme="1" tint="0.1499984740745262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CDC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3">
    <xf numFmtId="0" fontId="0" fillId="0" borderId="0"/>
    <xf numFmtId="0" fontId="5" fillId="0" borderId="0"/>
    <xf numFmtId="0" fontId="7" fillId="0" borderId="0"/>
    <xf numFmtId="0" fontId="8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1" fillId="9" borderId="0" applyNumberFormat="0" applyBorder="0" applyAlignment="0" applyProtection="0"/>
    <xf numFmtId="0" fontId="47" fillId="10" borderId="0" applyNumberFormat="0" applyBorder="0" applyAlignment="0" applyProtection="0"/>
  </cellStyleXfs>
  <cellXfs count="298">
    <xf numFmtId="0" fontId="0" fillId="0" borderId="0" xfId="0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right"/>
    </xf>
    <xf numFmtId="0" fontId="10" fillId="0" borderId="0" xfId="0" applyFont="1"/>
    <xf numFmtId="0" fontId="9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vertical="center" wrapText="1"/>
    </xf>
    <xf numFmtId="0" fontId="14" fillId="0" borderId="0" xfId="0" applyFont="1"/>
    <xf numFmtId="0" fontId="15" fillId="0" borderId="0" xfId="0" applyFont="1"/>
    <xf numFmtId="0" fontId="17" fillId="0" borderId="0" xfId="0" applyFont="1" applyAlignment="1">
      <alignment horizontal="center" wrapText="1"/>
    </xf>
    <xf numFmtId="3" fontId="17" fillId="0" borderId="0" xfId="0" applyNumberFormat="1" applyFont="1"/>
    <xf numFmtId="3" fontId="18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/>
    <xf numFmtId="3" fontId="20" fillId="0" borderId="0" xfId="0" applyNumberFormat="1" applyFont="1" applyAlignment="1">
      <alignment horizontal="right" vertical="center"/>
    </xf>
    <xf numFmtId="3" fontId="20" fillId="0" borderId="0" xfId="0" applyNumberFormat="1" applyFont="1"/>
    <xf numFmtId="3" fontId="16" fillId="0" borderId="0" xfId="0" applyNumberFormat="1" applyFont="1" applyAlignment="1">
      <alignment horizontal="right" vertical="center"/>
    </xf>
    <xf numFmtId="3" fontId="16" fillId="0" borderId="0" xfId="0" applyNumberFormat="1" applyFont="1"/>
    <xf numFmtId="3" fontId="17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vertical="center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Alignment="1" applyProtection="1">
      <alignment wrapText="1"/>
    </xf>
    <xf numFmtId="0" fontId="23" fillId="0" borderId="9" xfId="0" applyNumberFormat="1" applyFont="1" applyFill="1" applyBorder="1" applyAlignment="1" applyProtection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horizontal="right" vertical="center"/>
    </xf>
    <xf numFmtId="4" fontId="17" fillId="0" borderId="0" xfId="0" applyNumberFormat="1" applyFont="1"/>
    <xf numFmtId="3" fontId="16" fillId="3" borderId="0" xfId="0" applyNumberFormat="1" applyFont="1" applyFill="1" applyAlignment="1">
      <alignment horizontal="right" vertical="center"/>
    </xf>
    <xf numFmtId="3" fontId="16" fillId="3" borderId="0" xfId="0" applyNumberFormat="1" applyFont="1" applyFill="1"/>
    <xf numFmtId="3" fontId="16" fillId="0" borderId="0" xfId="0" applyNumberFormat="1" applyFont="1" applyFill="1" applyAlignment="1">
      <alignment horizontal="right" vertical="center"/>
    </xf>
    <xf numFmtId="3" fontId="16" fillId="0" borderId="0" xfId="0" applyNumberFormat="1" applyFont="1" applyFill="1"/>
    <xf numFmtId="4" fontId="12" fillId="0" borderId="0" xfId="0" applyNumberFormat="1" applyFont="1"/>
    <xf numFmtId="164" fontId="12" fillId="0" borderId="0" xfId="0" applyNumberFormat="1" applyFont="1"/>
    <xf numFmtId="4" fontId="16" fillId="0" borderId="0" xfId="0" applyNumberFormat="1" applyFont="1" applyFill="1"/>
    <xf numFmtId="0" fontId="0" fillId="0" borderId="0" xfId="0" applyBorder="1"/>
    <xf numFmtId="49" fontId="29" fillId="5" borderId="3" xfId="0" applyNumberFormat="1" applyFont="1" applyFill="1" applyBorder="1" applyAlignment="1" applyProtection="1">
      <alignment horizontal="center" vertical="center" wrapText="1" shrinkToFit="1" readingOrder="1"/>
    </xf>
    <xf numFmtId="0" fontId="29" fillId="0" borderId="11" xfId="0" applyNumberFormat="1" applyFont="1" applyBorder="1" applyAlignment="1" applyProtection="1">
      <alignment horizontal="center" vertical="center" wrapText="1" shrinkToFit="1" readingOrder="1"/>
    </xf>
    <xf numFmtId="0" fontId="29" fillId="0" borderId="12" xfId="0" applyNumberFormat="1" applyFont="1" applyBorder="1" applyAlignment="1" applyProtection="1">
      <alignment horizontal="center" vertical="center" wrapText="1" shrinkToFit="1" readingOrder="1"/>
    </xf>
    <xf numFmtId="49" fontId="29" fillId="0" borderId="12" xfId="0" applyNumberFormat="1" applyFont="1" applyBorder="1" applyAlignment="1" applyProtection="1">
      <alignment horizontal="left" vertical="center" wrapText="1" shrinkToFit="1" readingOrder="1"/>
    </xf>
    <xf numFmtId="4" fontId="29" fillId="0" borderId="12" xfId="0" applyNumberFormat="1" applyFont="1" applyBorder="1" applyAlignment="1" applyProtection="1">
      <alignment horizontal="right" vertical="center" wrapText="1" shrinkToFit="1" readingOrder="1"/>
    </xf>
    <xf numFmtId="49" fontId="29" fillId="0" borderId="11" xfId="0" applyNumberFormat="1" applyFont="1" applyBorder="1" applyAlignment="1" applyProtection="1">
      <alignment horizontal="left" vertical="center" wrapText="1" shrinkToFit="1" readingOrder="1"/>
    </xf>
    <xf numFmtId="49" fontId="30" fillId="0" borderId="11" xfId="0" applyNumberFormat="1" applyFont="1" applyBorder="1" applyAlignment="1" applyProtection="1">
      <alignment horizontal="left" vertical="center" wrapText="1" shrinkToFit="1" readingOrder="1"/>
    </xf>
    <xf numFmtId="49" fontId="30" fillId="0" borderId="12" xfId="0" applyNumberFormat="1" applyFont="1" applyBorder="1" applyAlignment="1" applyProtection="1">
      <alignment horizontal="left" vertical="center" wrapText="1" shrinkToFit="1" readingOrder="1"/>
    </xf>
    <xf numFmtId="4" fontId="30" fillId="0" borderId="12" xfId="0" applyNumberFormat="1" applyFont="1" applyBorder="1" applyAlignment="1" applyProtection="1">
      <alignment horizontal="right" vertical="center" wrapText="1" shrinkToFit="1" readingOrder="1"/>
    </xf>
    <xf numFmtId="49" fontId="29" fillId="5" borderId="1" xfId="0" applyNumberFormat="1" applyFont="1" applyFill="1" applyBorder="1" applyAlignment="1" applyProtection="1">
      <alignment horizontal="center" vertical="center" wrapText="1" shrinkToFit="1" readingOrder="1"/>
    </xf>
    <xf numFmtId="4" fontId="0" fillId="0" borderId="0" xfId="0" applyNumberFormat="1"/>
    <xf numFmtId="49" fontId="30" fillId="0" borderId="13" xfId="0" applyNumberFormat="1" applyFont="1" applyBorder="1" applyAlignment="1" applyProtection="1">
      <alignment horizontal="left" vertical="center" wrapText="1" shrinkToFit="1" readingOrder="1"/>
    </xf>
    <xf numFmtId="49" fontId="30" fillId="0" borderId="14" xfId="0" applyNumberFormat="1" applyFont="1" applyBorder="1" applyAlignment="1" applyProtection="1">
      <alignment horizontal="left" vertical="center" wrapText="1" shrinkToFit="1" readingOrder="1"/>
    </xf>
    <xf numFmtId="4" fontId="30" fillId="0" borderId="14" xfId="0" applyNumberFormat="1" applyFont="1" applyBorder="1" applyAlignment="1" applyProtection="1">
      <alignment horizontal="right" vertical="center" wrapText="1" shrinkToFit="1" readingOrder="1"/>
    </xf>
    <xf numFmtId="0" fontId="0" fillId="0" borderId="6" xfId="0" applyBorder="1"/>
    <xf numFmtId="49" fontId="29" fillId="0" borderId="6" xfId="0" applyNumberFormat="1" applyFont="1" applyFill="1" applyBorder="1" applyAlignment="1" applyProtection="1">
      <alignment horizontal="left" vertical="center" wrapText="1" shrinkToFit="1" readingOrder="1"/>
    </xf>
    <xf numFmtId="49" fontId="29" fillId="0" borderId="0" xfId="0" applyNumberFormat="1" applyFont="1" applyFill="1" applyBorder="1" applyAlignment="1" applyProtection="1">
      <alignment horizontal="left" vertical="center" wrapText="1" shrinkToFit="1" readingOrder="1"/>
    </xf>
    <xf numFmtId="4" fontId="0" fillId="0" borderId="0" xfId="0" applyNumberFormat="1" applyBorder="1"/>
    <xf numFmtId="4" fontId="0" fillId="0" borderId="6" xfId="0" applyNumberFormat="1" applyBorder="1"/>
    <xf numFmtId="0" fontId="28" fillId="0" borderId="0" xfId="0" applyFont="1"/>
    <xf numFmtId="0" fontId="29" fillId="6" borderId="1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3" xfId="0" applyNumberFormat="1" applyFont="1" applyFill="1" applyBorder="1" applyAlignment="1" applyProtection="1">
      <alignment horizontal="center" vertical="center" wrapText="1" shrinkToFit="1" readingOrder="1"/>
    </xf>
    <xf numFmtId="49" fontId="31" fillId="0" borderId="11" xfId="0" applyNumberFormat="1" applyFont="1" applyBorder="1" applyAlignment="1" applyProtection="1">
      <alignment horizontal="left" vertical="center" wrapText="1" shrinkToFit="1" readingOrder="1"/>
    </xf>
    <xf numFmtId="4" fontId="32" fillId="0" borderId="12" xfId="0" applyNumberFormat="1" applyFont="1" applyBorder="1" applyAlignment="1" applyProtection="1">
      <alignment horizontal="right" vertical="center" wrapText="1" shrinkToFit="1" readingOrder="1"/>
    </xf>
    <xf numFmtId="0" fontId="34" fillId="5" borderId="8" xfId="1" applyFont="1" applyFill="1" applyBorder="1" applyAlignment="1">
      <alignment horizontal="center" vertical="center" wrapText="1"/>
    </xf>
    <xf numFmtId="0" fontId="34" fillId="5" borderId="6" xfId="0" applyFont="1" applyFill="1" applyBorder="1" applyAlignment="1">
      <alignment horizontal="center" vertical="center" wrapText="1"/>
    </xf>
    <xf numFmtId="0" fontId="35" fillId="5" borderId="6" xfId="0" applyNumberFormat="1" applyFont="1" applyFill="1" applyBorder="1" applyAlignment="1" applyProtection="1">
      <alignment horizontal="center" vertical="center" wrapText="1"/>
    </xf>
    <xf numFmtId="0" fontId="36" fillId="5" borderId="6" xfId="0" applyFont="1" applyFill="1" applyBorder="1" applyAlignment="1">
      <alignment horizontal="center" vertical="center" wrapText="1"/>
    </xf>
    <xf numFmtId="0" fontId="37" fillId="3" borderId="8" xfId="1" applyFont="1" applyFill="1" applyBorder="1" applyAlignment="1">
      <alignment horizontal="center" vertical="center" wrapText="1"/>
    </xf>
    <xf numFmtId="3" fontId="37" fillId="2" borderId="8" xfId="0" applyNumberFormat="1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/>
    </xf>
    <xf numFmtId="0" fontId="35" fillId="3" borderId="6" xfId="0" applyNumberFormat="1" applyFont="1" applyFill="1" applyBorder="1" applyAlignment="1" applyProtection="1">
      <alignment horizontal="center" vertical="center" wrapText="1"/>
    </xf>
    <xf numFmtId="0" fontId="34" fillId="3" borderId="8" xfId="1" applyFont="1" applyFill="1" applyBorder="1" applyAlignment="1">
      <alignment horizontal="left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0" fontId="34" fillId="3" borderId="6" xfId="0" applyNumberFormat="1" applyFont="1" applyFill="1" applyBorder="1" applyAlignment="1" applyProtection="1">
      <alignment horizontal="left" vertical="center" wrapText="1"/>
    </xf>
    <xf numFmtId="4" fontId="34" fillId="0" borderId="8" xfId="7" applyNumberFormat="1" applyFont="1" applyBorder="1" applyAlignment="1">
      <alignment horizontal="center" vertical="center"/>
    </xf>
    <xf numFmtId="0" fontId="38" fillId="3" borderId="6" xfId="0" quotePrefix="1" applyFont="1" applyFill="1" applyBorder="1" applyAlignment="1">
      <alignment horizontal="left" vertical="center" wrapText="1"/>
    </xf>
    <xf numFmtId="4" fontId="39" fillId="2" borderId="10" xfId="0" applyNumberFormat="1" applyFont="1" applyFill="1" applyBorder="1" applyAlignment="1">
      <alignment horizontal="center" vertical="center" wrapText="1"/>
    </xf>
    <xf numFmtId="4" fontId="39" fillId="3" borderId="10" xfId="1" applyNumberFormat="1" applyFont="1" applyFill="1" applyBorder="1" applyAlignment="1">
      <alignment horizontal="center" vertical="center" wrapText="1"/>
    </xf>
    <xf numFmtId="4" fontId="39" fillId="0" borderId="6" xfId="0" applyNumberFormat="1" applyFont="1" applyBorder="1" applyAlignment="1">
      <alignment horizontal="center"/>
    </xf>
    <xf numFmtId="0" fontId="38" fillId="0" borderId="6" xfId="0" applyFont="1" applyBorder="1" applyAlignment="1">
      <alignment horizontal="left" wrapText="1"/>
    </xf>
    <xf numFmtId="0" fontId="30" fillId="0" borderId="0" xfId="0" applyFont="1"/>
    <xf numFmtId="1" fontId="29" fillId="0" borderId="12" xfId="0" applyNumberFormat="1" applyFont="1" applyBorder="1" applyAlignment="1" applyProtection="1">
      <alignment horizontal="center" wrapText="1" shrinkToFit="1" readingOrder="1"/>
    </xf>
    <xf numFmtId="0" fontId="40" fillId="3" borderId="6" xfId="0" applyNumberFormat="1" applyFont="1" applyFill="1" applyBorder="1" applyAlignment="1" applyProtection="1">
      <alignment horizontal="center" vertical="center" wrapText="1"/>
    </xf>
    <xf numFmtId="1" fontId="29" fillId="0" borderId="6" xfId="0" applyNumberFormat="1" applyFont="1" applyBorder="1" applyAlignment="1" applyProtection="1">
      <alignment horizontal="center" wrapText="1" shrinkToFit="1" readingOrder="1"/>
    </xf>
    <xf numFmtId="4" fontId="30" fillId="0" borderId="6" xfId="0" applyNumberFormat="1" applyFont="1" applyBorder="1" applyAlignment="1" applyProtection="1">
      <alignment horizontal="right" vertical="center" wrapText="1" shrinkToFit="1" readingOrder="1"/>
    </xf>
    <xf numFmtId="0" fontId="31" fillId="0" borderId="0" xfId="0" applyNumberFormat="1" applyFont="1" applyBorder="1" applyAlignment="1" applyProtection="1">
      <alignment horizontal="left" vertical="center" wrapText="1" shrinkToFit="1" readingOrder="1"/>
    </xf>
    <xf numFmtId="4" fontId="30" fillId="0" borderId="0" xfId="0" applyNumberFormat="1" applyFont="1" applyBorder="1" applyAlignment="1" applyProtection="1">
      <alignment horizontal="right" vertical="center" wrapText="1" shrinkToFit="1" readingOrder="1"/>
    </xf>
    <xf numFmtId="0" fontId="41" fillId="0" borderId="0" xfId="0" applyNumberFormat="1" applyFont="1" applyBorder="1" applyAlignment="1" applyProtection="1">
      <alignment horizontal="left" vertical="center" wrapText="1" shrinkToFit="1" readingOrder="1"/>
    </xf>
    <xf numFmtId="4" fontId="42" fillId="0" borderId="0" xfId="0" applyNumberFormat="1" applyFont="1" applyBorder="1" applyAlignment="1" applyProtection="1">
      <alignment horizontal="right" vertical="center" wrapText="1" shrinkToFit="1" readingOrder="1"/>
    </xf>
    <xf numFmtId="0" fontId="42" fillId="0" borderId="0" xfId="0" applyFont="1"/>
    <xf numFmtId="0" fontId="29" fillId="6" borderId="3" xfId="0" applyNumberFormat="1" applyFont="1" applyFill="1" applyBorder="1" applyAlignment="1" applyProtection="1">
      <alignment horizontal="center" vertical="center" wrapText="1" shrinkToFit="1" readingOrder="1"/>
    </xf>
    <xf numFmtId="49" fontId="29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9" fillId="7" borderId="12" xfId="0" applyNumberFormat="1" applyFont="1" applyFill="1" applyBorder="1" applyAlignment="1" applyProtection="1">
      <alignment horizontal="left" vertical="center" wrapText="1" shrinkToFit="1" readingOrder="1"/>
    </xf>
    <xf numFmtId="4" fontId="29" fillId="7" borderId="12" xfId="0" applyNumberFormat="1" applyFont="1" applyFill="1" applyBorder="1" applyAlignment="1" applyProtection="1">
      <alignment horizontal="right" vertical="center" wrapText="1" shrinkToFit="1" readingOrder="1"/>
    </xf>
    <xf numFmtId="49" fontId="31" fillId="8" borderId="11" xfId="0" applyNumberFormat="1" applyFont="1" applyFill="1" applyBorder="1" applyAlignment="1" applyProtection="1">
      <alignment horizontal="left" vertical="center" wrapText="1" shrinkToFit="1" readingOrder="1"/>
    </xf>
    <xf numFmtId="49" fontId="31" fillId="8" borderId="12" xfId="0" applyNumberFormat="1" applyFont="1" applyFill="1" applyBorder="1" applyAlignment="1" applyProtection="1">
      <alignment horizontal="left" vertical="center" wrapText="1" shrinkToFit="1" readingOrder="1"/>
    </xf>
    <xf numFmtId="4" fontId="31" fillId="8" borderId="12" xfId="0" applyNumberFormat="1" applyFont="1" applyFill="1" applyBorder="1" applyAlignment="1" applyProtection="1">
      <alignment horizontal="right" vertical="center" wrapText="1" shrinkToFit="1" readingOrder="1"/>
    </xf>
    <xf numFmtId="0" fontId="2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29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12" xfId="0" applyNumberFormat="1" applyFont="1" applyFill="1" applyBorder="1" applyAlignment="1" applyProtection="1">
      <alignment horizontal="center" vertical="center" wrapText="1" shrinkToFit="1" readingOrder="1"/>
    </xf>
    <xf numFmtId="4" fontId="36" fillId="0" borderId="12" xfId="0" applyNumberFormat="1" applyFont="1" applyBorder="1" applyAlignment="1" applyProtection="1">
      <alignment horizontal="right" vertical="center" wrapText="1" shrinkToFit="1" readingOrder="1"/>
    </xf>
    <xf numFmtId="0" fontId="44" fillId="3" borderId="6" xfId="9" applyFont="1" applyFill="1" applyBorder="1" applyAlignment="1">
      <alignment horizontal="left" vertical="center" wrapText="1"/>
    </xf>
    <xf numFmtId="0" fontId="45" fillId="0" borderId="6" xfId="11" applyFont="1" applyFill="1" applyBorder="1" applyAlignment="1">
      <alignment horizontal="left" vertical="center" wrapText="1"/>
    </xf>
    <xf numFmtId="0" fontId="44" fillId="0" borderId="6" xfId="9" applyFont="1" applyBorder="1" applyAlignment="1">
      <alignment horizontal="left" vertical="center" wrapText="1"/>
    </xf>
    <xf numFmtId="0" fontId="46" fillId="0" borderId="6" xfId="10" applyFont="1" applyBorder="1" applyAlignment="1">
      <alignment horizontal="left" vertical="center" wrapText="1"/>
    </xf>
    <xf numFmtId="49" fontId="32" fillId="0" borderId="12" xfId="0" applyNumberFormat="1" applyFont="1" applyBorder="1" applyAlignment="1" applyProtection="1">
      <alignment horizontal="left" vertical="center" wrapText="1" shrinkToFit="1" readingOrder="1"/>
    </xf>
    <xf numFmtId="49" fontId="32" fillId="0" borderId="11" xfId="0" applyNumberFormat="1" applyFont="1" applyBorder="1" applyAlignment="1" applyProtection="1">
      <alignment horizontal="left" vertical="center" wrapText="1" shrinkToFit="1" readingOrder="1"/>
    </xf>
    <xf numFmtId="0" fontId="48" fillId="3" borderId="6" xfId="12" applyFont="1" applyFill="1" applyBorder="1" applyAlignment="1">
      <alignment horizontal="left" vertical="center" wrapText="1"/>
    </xf>
    <xf numFmtId="4" fontId="31" fillId="3" borderId="12" xfId="0" applyNumberFormat="1" applyFont="1" applyFill="1" applyBorder="1" applyAlignment="1" applyProtection="1">
      <alignment horizontal="right" vertical="center" wrapText="1" shrinkToFit="1" readingOrder="1"/>
    </xf>
    <xf numFmtId="49" fontId="48" fillId="2" borderId="6" xfId="0" applyNumberFormat="1" applyFont="1" applyFill="1" applyBorder="1" applyAlignment="1">
      <alignment horizontal="left" vertical="center" wrapText="1"/>
    </xf>
    <xf numFmtId="49" fontId="30" fillId="0" borderId="16" xfId="0" applyNumberFormat="1" applyFont="1" applyBorder="1" applyAlignment="1" applyProtection="1">
      <alignment horizontal="left" vertical="center" wrapText="1" shrinkToFit="1" readingOrder="1"/>
    </xf>
    <xf numFmtId="49" fontId="49" fillId="2" borderId="6" xfId="0" applyNumberFormat="1" applyFont="1" applyFill="1" applyBorder="1" applyAlignment="1">
      <alignment horizontal="left" vertical="center"/>
    </xf>
    <xf numFmtId="49" fontId="48" fillId="2" borderId="6" xfId="0" applyNumberFormat="1" applyFont="1" applyFill="1" applyBorder="1" applyAlignment="1">
      <alignment horizontal="left" vertical="center"/>
    </xf>
    <xf numFmtId="49" fontId="32" fillId="0" borderId="13" xfId="0" applyNumberFormat="1" applyFont="1" applyBorder="1" applyAlignment="1" applyProtection="1">
      <alignment horizontal="left" vertical="center" wrapText="1" shrinkToFit="1" readingOrder="1"/>
    </xf>
    <xf numFmtId="49" fontId="48" fillId="2" borderId="17" xfId="0" applyNumberFormat="1" applyFont="1" applyFill="1" applyBorder="1" applyAlignment="1">
      <alignment horizontal="left" vertical="center"/>
    </xf>
    <xf numFmtId="49" fontId="30" fillId="0" borderId="6" xfId="0" applyNumberFormat="1" applyFont="1" applyBorder="1" applyAlignment="1" applyProtection="1">
      <alignment horizontal="left" vertical="center" wrapText="1" shrinkToFit="1" readingOrder="1"/>
    </xf>
    <xf numFmtId="49" fontId="31" fillId="8" borderId="6" xfId="0" applyNumberFormat="1" applyFont="1" applyFill="1" applyBorder="1" applyAlignment="1" applyProtection="1">
      <alignment horizontal="left" vertical="center" wrapText="1" shrinkToFit="1" readingOrder="1"/>
    </xf>
    <xf numFmtId="0" fontId="49" fillId="2" borderId="6" xfId="0" applyFont="1" applyFill="1" applyBorder="1" applyAlignment="1">
      <alignment horizontal="left" vertical="center"/>
    </xf>
    <xf numFmtId="0" fontId="48" fillId="2" borderId="6" xfId="0" applyFont="1" applyFill="1" applyBorder="1" applyAlignment="1">
      <alignment horizontal="left" vertical="center"/>
    </xf>
    <xf numFmtId="49" fontId="32" fillId="0" borderId="6" xfId="0" applyNumberFormat="1" applyFont="1" applyBorder="1" applyAlignment="1" applyProtection="1">
      <alignment horizontal="left" vertical="center" wrapText="1" shrinkToFit="1" readingOrder="1"/>
    </xf>
    <xf numFmtId="49" fontId="32" fillId="0" borderId="16" xfId="0" applyNumberFormat="1" applyFont="1" applyBorder="1" applyAlignment="1" applyProtection="1">
      <alignment horizontal="left" vertical="center" wrapText="1" shrinkToFit="1" readingOrder="1"/>
    </xf>
    <xf numFmtId="0" fontId="49" fillId="0" borderId="6" xfId="0" applyFont="1" applyBorder="1" applyAlignment="1">
      <alignment vertical="center"/>
    </xf>
    <xf numFmtId="0" fontId="48" fillId="0" borderId="6" xfId="0" applyFont="1" applyBorder="1" applyAlignment="1">
      <alignment vertical="center"/>
    </xf>
    <xf numFmtId="49" fontId="32" fillId="0" borderId="18" xfId="0" applyNumberFormat="1" applyFont="1" applyBorder="1" applyAlignment="1" applyProtection="1">
      <alignment horizontal="left" vertical="center" wrapText="1" shrinkToFit="1" readingOrder="1"/>
    </xf>
    <xf numFmtId="0" fontId="49" fillId="2" borderId="6" xfId="0" applyFont="1" applyFill="1" applyBorder="1" applyAlignment="1">
      <alignment horizontal="left" vertical="center" readingOrder="1"/>
    </xf>
    <xf numFmtId="0" fontId="48" fillId="2" borderId="6" xfId="0" applyFont="1" applyFill="1" applyBorder="1" applyAlignment="1">
      <alignment horizontal="left" vertical="center" readingOrder="1"/>
    </xf>
    <xf numFmtId="49" fontId="49" fillId="0" borderId="6" xfId="0" applyNumberFormat="1" applyFont="1" applyBorder="1" applyAlignment="1">
      <alignment horizontal="left" vertical="center" readingOrder="1"/>
    </xf>
    <xf numFmtId="49" fontId="48" fillId="0" borderId="6" xfId="0" applyNumberFormat="1" applyFont="1" applyBorder="1" applyAlignment="1">
      <alignment horizontal="left" vertical="center" readingOrder="1"/>
    </xf>
    <xf numFmtId="0" fontId="48" fillId="0" borderId="6" xfId="0" applyFont="1" applyBorder="1" applyAlignment="1">
      <alignment vertical="center" wrapText="1"/>
    </xf>
    <xf numFmtId="0" fontId="48" fillId="0" borderId="6" xfId="0" applyFont="1" applyBorder="1" applyAlignment="1">
      <alignment horizontal="left" vertical="center" readingOrder="1"/>
    </xf>
    <xf numFmtId="49" fontId="48" fillId="0" borderId="6" xfId="0" applyNumberFormat="1" applyFont="1" applyBorder="1" applyAlignment="1">
      <alignment horizontal="left" vertical="center"/>
    </xf>
    <xf numFmtId="0" fontId="49" fillId="4" borderId="6" xfId="0" applyFont="1" applyFill="1" applyBorder="1" applyAlignment="1">
      <alignment horizontal="left" vertical="center" readingOrder="1"/>
    </xf>
    <xf numFmtId="49" fontId="49" fillId="4" borderId="6" xfId="0" applyNumberFormat="1" applyFont="1" applyFill="1" applyBorder="1" applyAlignment="1">
      <alignment horizontal="left" vertical="center"/>
    </xf>
    <xf numFmtId="0" fontId="48" fillId="4" borderId="6" xfId="0" applyFont="1" applyFill="1" applyBorder="1" applyAlignment="1">
      <alignment horizontal="left" vertical="center" readingOrder="1"/>
    </xf>
    <xf numFmtId="49" fontId="48" fillId="4" borderId="6" xfId="0" applyNumberFormat="1" applyFont="1" applyFill="1" applyBorder="1" applyAlignment="1">
      <alignment horizontal="left" vertical="center"/>
    </xf>
    <xf numFmtId="0" fontId="48" fillId="0" borderId="6" xfId="9" applyFont="1" applyBorder="1" applyAlignment="1">
      <alignment horizontal="left" vertical="center" wrapText="1"/>
    </xf>
    <xf numFmtId="4" fontId="16" fillId="0" borderId="0" xfId="0" applyNumberFormat="1" applyFont="1"/>
    <xf numFmtId="4" fontId="16" fillId="3" borderId="0" xfId="0" applyNumberFormat="1" applyFont="1" applyFill="1"/>
    <xf numFmtId="2" fontId="16" fillId="3" borderId="0" xfId="0" applyNumberFormat="1" applyFont="1" applyFill="1"/>
    <xf numFmtId="0" fontId="49" fillId="3" borderId="6" xfId="0" applyFont="1" applyFill="1" applyBorder="1" applyAlignment="1">
      <alignment vertical="center"/>
    </xf>
    <xf numFmtId="0" fontId="48" fillId="3" borderId="6" xfId="0" applyFont="1" applyFill="1" applyBorder="1" applyAlignment="1">
      <alignment vertical="center"/>
    </xf>
    <xf numFmtId="49" fontId="49" fillId="3" borderId="6" xfId="0" applyNumberFormat="1" applyFont="1" applyFill="1" applyBorder="1" applyAlignment="1">
      <alignment horizontal="left" vertical="center" readingOrder="1"/>
    </xf>
    <xf numFmtId="49" fontId="48" fillId="3" borderId="6" xfId="0" applyNumberFormat="1" applyFont="1" applyFill="1" applyBorder="1" applyAlignment="1">
      <alignment horizontal="left" vertical="center" readingOrder="1"/>
    </xf>
    <xf numFmtId="49" fontId="32" fillId="0" borderId="17" xfId="0" applyNumberFormat="1" applyFont="1" applyBorder="1" applyAlignment="1" applyProtection="1">
      <alignment horizontal="left" vertical="center" wrapText="1" shrinkToFit="1" readingOrder="1"/>
    </xf>
    <xf numFmtId="0" fontId="48" fillId="3" borderId="17" xfId="12" applyFont="1" applyFill="1" applyBorder="1" applyAlignment="1">
      <alignment horizontal="left" vertical="center" wrapText="1"/>
    </xf>
    <xf numFmtId="0" fontId="34" fillId="0" borderId="6" xfId="0" applyFont="1" applyBorder="1" applyAlignment="1">
      <alignment wrapText="1"/>
    </xf>
    <xf numFmtId="0" fontId="36" fillId="0" borderId="6" xfId="0" applyFont="1" applyBorder="1" applyAlignment="1">
      <alignment horizontal="center"/>
    </xf>
    <xf numFmtId="0" fontId="36" fillId="0" borderId="6" xfId="0" applyFont="1" applyBorder="1" applyAlignment="1">
      <alignment horizontal="center" vertical="center"/>
    </xf>
    <xf numFmtId="0" fontId="35" fillId="5" borderId="6" xfId="0" applyNumberFormat="1" applyFont="1" applyFill="1" applyBorder="1" applyAlignment="1" applyProtection="1">
      <alignment horizontal="center"/>
    </xf>
    <xf numFmtId="4" fontId="35" fillId="5" borderId="6" xfId="0" applyNumberFormat="1" applyFont="1" applyFill="1" applyBorder="1" applyAlignment="1" applyProtection="1">
      <alignment vertical="center" wrapText="1"/>
    </xf>
    <xf numFmtId="4" fontId="36" fillId="5" borderId="6" xfId="0" applyNumberFormat="1" applyFont="1" applyFill="1" applyBorder="1"/>
    <xf numFmtId="0" fontId="35" fillId="0" borderId="6" xfId="0" applyNumberFormat="1" applyFont="1" applyFill="1" applyBorder="1" applyAlignment="1" applyProtection="1">
      <alignment horizontal="center"/>
    </xf>
    <xf numFmtId="4" fontId="35" fillId="0" borderId="6" xfId="0" applyNumberFormat="1" applyFont="1" applyFill="1" applyBorder="1" applyAlignment="1" applyProtection="1">
      <alignment vertical="center" wrapText="1"/>
    </xf>
    <xf numFmtId="2" fontId="36" fillId="0" borderId="6" xfId="0" applyNumberFormat="1" applyFont="1" applyBorder="1"/>
    <xf numFmtId="0" fontId="46" fillId="0" borderId="6" xfId="0" applyNumberFormat="1" applyFont="1" applyFill="1" applyBorder="1" applyAlignment="1" applyProtection="1">
      <alignment horizontal="center"/>
    </xf>
    <xf numFmtId="4" fontId="46" fillId="0" borderId="6" xfId="0" applyNumberFormat="1" applyFont="1" applyFill="1" applyBorder="1" applyAlignment="1" applyProtection="1">
      <alignment vertical="center" wrapText="1"/>
    </xf>
    <xf numFmtId="4" fontId="32" fillId="0" borderId="6" xfId="0" applyNumberFormat="1" applyFont="1" applyBorder="1"/>
    <xf numFmtId="2" fontId="32" fillId="0" borderId="6" xfId="0" applyNumberFormat="1" applyFont="1" applyBorder="1"/>
    <xf numFmtId="4" fontId="35" fillId="0" borderId="6" xfId="0" applyNumberFormat="1" applyFont="1" applyFill="1" applyBorder="1" applyAlignment="1" applyProtection="1">
      <alignment vertical="center"/>
    </xf>
    <xf numFmtId="0" fontId="35" fillId="0" borderId="4" xfId="0" applyNumberFormat="1" applyFont="1" applyFill="1" applyBorder="1" applyAlignment="1" applyProtection="1">
      <alignment horizontal="center" wrapText="1"/>
    </xf>
    <xf numFmtId="4" fontId="35" fillId="0" borderId="6" xfId="0" applyNumberFormat="1" applyFont="1" applyFill="1" applyBorder="1" applyAlignment="1" applyProtection="1">
      <alignment horizontal="right" vertical="center" wrapText="1"/>
    </xf>
    <xf numFmtId="4" fontId="46" fillId="0" borderId="6" xfId="0" applyNumberFormat="1" applyFont="1" applyFill="1" applyBorder="1" applyAlignment="1" applyProtection="1">
      <alignment horizontal="right" vertical="center" wrapText="1"/>
    </xf>
    <xf numFmtId="4" fontId="35" fillId="5" borderId="6" xfId="0" applyNumberFormat="1" applyFont="1" applyFill="1" applyBorder="1" applyAlignment="1" applyProtection="1">
      <alignment horizontal="right" vertical="center"/>
    </xf>
    <xf numFmtId="4" fontId="36" fillId="3" borderId="6" xfId="0" applyNumberFormat="1" applyFont="1" applyFill="1" applyBorder="1"/>
    <xf numFmtId="4" fontId="46" fillId="0" borderId="6" xfId="0" applyNumberFormat="1" applyFont="1" applyFill="1" applyBorder="1" applyAlignment="1" applyProtection="1">
      <alignment vertical="center"/>
    </xf>
    <xf numFmtId="4" fontId="32" fillId="3" borderId="6" xfId="0" applyNumberFormat="1" applyFont="1" applyFill="1" applyBorder="1"/>
    <xf numFmtId="4" fontId="35" fillId="5" borderId="6" xfId="0" applyNumberFormat="1" applyFont="1" applyFill="1" applyBorder="1" applyAlignment="1" applyProtection="1">
      <alignment vertical="center"/>
    </xf>
    <xf numFmtId="0" fontId="34" fillId="5" borderId="6" xfId="0" applyFont="1" applyFill="1" applyBorder="1"/>
    <xf numFmtId="164" fontId="34" fillId="5" borderId="6" xfId="0" applyNumberFormat="1" applyFont="1" applyFill="1" applyBorder="1" applyAlignment="1">
      <alignment horizontal="right" vertical="center"/>
    </xf>
    <xf numFmtId="0" fontId="34" fillId="0" borderId="6" xfId="0" applyFont="1" applyBorder="1"/>
    <xf numFmtId="164" fontId="34" fillId="3" borderId="6" xfId="0" applyNumberFormat="1" applyFont="1" applyFill="1" applyBorder="1" applyAlignment="1">
      <alignment horizontal="right" vertical="center"/>
    </xf>
    <xf numFmtId="164" fontId="34" fillId="0" borderId="6" xfId="0" applyNumberFormat="1" applyFont="1" applyBorder="1" applyAlignment="1">
      <alignment horizontal="right" vertical="center"/>
    </xf>
    <xf numFmtId="164" fontId="39" fillId="0" borderId="6" xfId="0" applyNumberFormat="1" applyFont="1" applyBorder="1" applyAlignment="1">
      <alignment horizontal="right" vertical="center"/>
    </xf>
    <xf numFmtId="0" fontId="32" fillId="0" borderId="6" xfId="0" applyFont="1" applyBorder="1"/>
    <xf numFmtId="164" fontId="39" fillId="3" borderId="6" xfId="0" applyNumberFormat="1" applyFont="1" applyFill="1" applyBorder="1" applyAlignment="1">
      <alignment horizontal="right" vertical="center"/>
    </xf>
    <xf numFmtId="164" fontId="32" fillId="0" borderId="6" xfId="0" applyNumberFormat="1" applyFont="1" applyBorder="1" applyAlignment="1">
      <alignment horizontal="right"/>
    </xf>
    <xf numFmtId="164" fontId="34" fillId="0" borderId="6" xfId="0" applyNumberFormat="1" applyFont="1" applyBorder="1" applyAlignment="1">
      <alignment horizontal="right"/>
    </xf>
    <xf numFmtId="4" fontId="36" fillId="0" borderId="6" xfId="0" applyNumberFormat="1" applyFont="1" applyBorder="1"/>
    <xf numFmtId="0" fontId="32" fillId="0" borderId="7" xfId="0" applyFont="1" applyBorder="1" applyAlignment="1">
      <alignment horizontal="left"/>
    </xf>
    <xf numFmtId="164" fontId="34" fillId="5" borderId="6" xfId="0" applyNumberFormat="1" applyFont="1" applyFill="1" applyBorder="1" applyAlignment="1">
      <alignment horizontal="right"/>
    </xf>
    <xf numFmtId="164" fontId="34" fillId="0" borderId="6" xfId="0" applyNumberFormat="1" applyFont="1" applyBorder="1"/>
    <xf numFmtId="0" fontId="35" fillId="0" borderId="4" xfId="0" quotePrefix="1" applyFont="1" applyBorder="1" applyAlignment="1">
      <alignment horizontal="left" wrapText="1"/>
    </xf>
    <xf numFmtId="0" fontId="35" fillId="0" borderId="5" xfId="0" quotePrefix="1" applyFont="1" applyBorder="1" applyAlignment="1">
      <alignment horizontal="left" wrapText="1"/>
    </xf>
    <xf numFmtId="0" fontId="35" fillId="0" borderId="5" xfId="0" quotePrefix="1" applyFont="1" applyBorder="1" applyAlignment="1">
      <alignment horizontal="center" wrapText="1"/>
    </xf>
    <xf numFmtId="0" fontId="35" fillId="0" borderId="5" xfId="0" quotePrefix="1" applyNumberFormat="1" applyFont="1" applyFill="1" applyBorder="1" applyAlignment="1" applyProtection="1">
      <alignment horizontal="left"/>
    </xf>
    <xf numFmtId="4" fontId="35" fillId="5" borderId="6" xfId="0" applyNumberFormat="1" applyFont="1" applyFill="1" applyBorder="1" applyAlignment="1">
      <alignment horizontal="right"/>
    </xf>
    <xf numFmtId="4" fontId="35" fillId="0" borderId="6" xfId="0" applyNumberFormat="1" applyFont="1" applyFill="1" applyBorder="1" applyAlignment="1">
      <alignment horizontal="right"/>
    </xf>
    <xf numFmtId="4" fontId="35" fillId="3" borderId="6" xfId="0" applyNumberFormat="1" applyFont="1" applyFill="1" applyBorder="1" applyAlignment="1">
      <alignment horizontal="right"/>
    </xf>
    <xf numFmtId="0" fontId="52" fillId="5" borderId="4" xfId="0" applyFont="1" applyFill="1" applyBorder="1" applyAlignment="1">
      <alignment horizontal="left" vertical="center"/>
    </xf>
    <xf numFmtId="0" fontId="48" fillId="5" borderId="5" xfId="0" applyNumberFormat="1" applyFont="1" applyFill="1" applyBorder="1" applyAlignment="1" applyProtection="1">
      <alignment vertical="center"/>
    </xf>
    <xf numFmtId="4" fontId="35" fillId="0" borderId="6" xfId="0" applyNumberFormat="1" applyFont="1" applyFill="1" applyBorder="1" applyAlignment="1" applyProtection="1">
      <alignment horizontal="right" wrapText="1"/>
    </xf>
    <xf numFmtId="4" fontId="35" fillId="0" borderId="6" xfId="0" applyNumberFormat="1" applyFont="1" applyBorder="1" applyAlignment="1">
      <alignment horizontal="right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46" fillId="0" borderId="0" xfId="0" applyNumberFormat="1" applyFont="1" applyFill="1" applyBorder="1" applyAlignment="1" applyProtection="1">
      <alignment horizontal="center" vertical="center" wrapText="1"/>
    </xf>
    <xf numFmtId="0" fontId="46" fillId="0" borderId="0" xfId="0" applyNumberFormat="1" applyFont="1" applyFill="1" applyBorder="1" applyAlignment="1" applyProtection="1"/>
    <xf numFmtId="0" fontId="54" fillId="0" borderId="0" xfId="0" applyFont="1"/>
    <xf numFmtId="0" fontId="35" fillId="0" borderId="0" xfId="0" quotePrefix="1" applyNumberFormat="1" applyFont="1" applyFill="1" applyBorder="1" applyAlignment="1" applyProtection="1">
      <alignment horizontal="center" vertical="center" wrapText="1"/>
    </xf>
    <xf numFmtId="0" fontId="52" fillId="0" borderId="0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4" fontId="35" fillId="3" borderId="6" xfId="0" applyNumberFormat="1" applyFont="1" applyFill="1" applyBorder="1" applyAlignment="1" applyProtection="1">
      <alignment vertical="center" wrapText="1"/>
    </xf>
    <xf numFmtId="4" fontId="35" fillId="0" borderId="6" xfId="0" applyNumberFormat="1" applyFont="1" applyBorder="1" applyAlignment="1"/>
    <xf numFmtId="4" fontId="36" fillId="0" borderId="6" xfId="0" applyNumberFormat="1" applyFont="1" applyBorder="1" applyAlignment="1"/>
    <xf numFmtId="49" fontId="31" fillId="0" borderId="0" xfId="0" applyNumberFormat="1" applyFont="1" applyBorder="1" applyAlignment="1" applyProtection="1">
      <alignment horizontal="left" vertical="center" wrapText="1" shrinkToFit="1" readingOrder="1"/>
    </xf>
    <xf numFmtId="4" fontId="32" fillId="0" borderId="0" xfId="0" applyNumberFormat="1" applyFont="1" applyBorder="1" applyAlignment="1" applyProtection="1">
      <alignment horizontal="right" vertical="center" wrapText="1" shrinkToFit="1" readingOrder="1"/>
    </xf>
    <xf numFmtId="49" fontId="31" fillId="0" borderId="13" xfId="0" applyNumberFormat="1" applyFont="1" applyBorder="1" applyAlignment="1" applyProtection="1">
      <alignment horizontal="left" vertical="center" wrapText="1" shrinkToFit="1" readingOrder="1"/>
    </xf>
    <xf numFmtId="4" fontId="32" fillId="0" borderId="14" xfId="0" applyNumberFormat="1" applyFont="1" applyBorder="1" applyAlignment="1" applyProtection="1">
      <alignment horizontal="right" vertical="center" wrapText="1" shrinkToFit="1" readingOrder="1"/>
    </xf>
    <xf numFmtId="4" fontId="28" fillId="0" borderId="6" xfId="0" applyNumberFormat="1" applyFont="1" applyBorder="1"/>
    <xf numFmtId="4" fontId="39" fillId="2" borderId="6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35" fillId="0" borderId="4" xfId="0" quotePrefix="1" applyFont="1" applyBorder="1" applyAlignment="1">
      <alignment horizontal="center" wrapText="1"/>
    </xf>
    <xf numFmtId="0" fontId="35" fillId="0" borderId="5" xfId="0" quotePrefix="1" applyFont="1" applyBorder="1" applyAlignment="1">
      <alignment horizontal="center" wrapText="1"/>
    </xf>
    <xf numFmtId="0" fontId="35" fillId="0" borderId="7" xfId="0" quotePrefix="1" applyFont="1" applyBorder="1" applyAlignment="1">
      <alignment horizontal="center" wrapText="1"/>
    </xf>
    <xf numFmtId="0" fontId="52" fillId="0" borderId="4" xfId="0" quotePrefix="1" applyFont="1" applyBorder="1" applyAlignment="1">
      <alignment horizontal="left" vertical="center" wrapText="1"/>
    </xf>
    <xf numFmtId="0" fontId="48" fillId="0" borderId="5" xfId="0" applyNumberFormat="1" applyFont="1" applyFill="1" applyBorder="1" applyAlignment="1" applyProtection="1">
      <alignment vertical="center" wrapText="1"/>
    </xf>
    <xf numFmtId="0" fontId="48" fillId="0" borderId="7" xfId="0" applyNumberFormat="1" applyFont="1" applyFill="1" applyBorder="1" applyAlignment="1" applyProtection="1">
      <alignment vertical="center" wrapText="1"/>
    </xf>
    <xf numFmtId="0" fontId="35" fillId="0" borderId="4" xfId="0" quotePrefix="1" applyFont="1" applyBorder="1" applyAlignment="1">
      <alignment horizontal="left" wrapText="1"/>
    </xf>
    <xf numFmtId="0" fontId="35" fillId="0" borderId="5" xfId="0" quotePrefix="1" applyFont="1" applyBorder="1" applyAlignment="1">
      <alignment horizontal="left" wrapText="1"/>
    </xf>
    <xf numFmtId="0" fontId="35" fillId="0" borderId="7" xfId="0" quotePrefix="1" applyFont="1" applyBorder="1" applyAlignment="1">
      <alignment horizontal="left" wrapText="1"/>
    </xf>
    <xf numFmtId="0" fontId="36" fillId="0" borderId="6" xfId="0" applyFont="1" applyBorder="1" applyAlignment="1">
      <alignment horizontal="left"/>
    </xf>
    <xf numFmtId="0" fontId="52" fillId="0" borderId="4" xfId="0" quotePrefix="1" applyFont="1" applyBorder="1" applyAlignment="1">
      <alignment horizontal="left" vertical="center"/>
    </xf>
    <xf numFmtId="0" fontId="48" fillId="0" borderId="5" xfId="0" applyNumberFormat="1" applyFont="1" applyFill="1" applyBorder="1" applyAlignment="1" applyProtection="1">
      <alignment vertical="center"/>
    </xf>
    <xf numFmtId="0" fontId="52" fillId="5" borderId="4" xfId="0" quotePrefix="1" applyNumberFormat="1" applyFont="1" applyFill="1" applyBorder="1" applyAlignment="1" applyProtection="1">
      <alignment horizontal="left" vertical="center" wrapText="1"/>
    </xf>
    <xf numFmtId="0" fontId="48" fillId="5" borderId="5" xfId="0" applyNumberFormat="1" applyFont="1" applyFill="1" applyBorder="1" applyAlignment="1" applyProtection="1">
      <alignment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56" fillId="0" borderId="0" xfId="0" applyFont="1" applyAlignment="1">
      <alignment wrapText="1"/>
    </xf>
    <xf numFmtId="0" fontId="52" fillId="0" borderId="5" xfId="0" quotePrefix="1" applyFont="1" applyBorder="1" applyAlignment="1">
      <alignment horizontal="left" vertical="center"/>
    </xf>
    <xf numFmtId="0" fontId="52" fillId="0" borderId="7" xfId="0" quotePrefix="1" applyFont="1" applyBorder="1" applyAlignment="1">
      <alignment horizontal="left" vertical="center"/>
    </xf>
    <xf numFmtId="0" fontId="52" fillId="0" borderId="4" xfId="0" applyNumberFormat="1" applyFont="1" applyFill="1" applyBorder="1" applyAlignment="1" applyProtection="1">
      <alignment horizontal="left" vertical="center" wrapText="1"/>
    </xf>
    <xf numFmtId="0" fontId="52" fillId="0" borderId="4" xfId="0" quotePrefix="1" applyFont="1" applyFill="1" applyBorder="1" applyAlignment="1">
      <alignment horizontal="left" vertical="center"/>
    </xf>
    <xf numFmtId="0" fontId="52" fillId="0" borderId="4" xfId="0" quotePrefix="1" applyNumberFormat="1" applyFont="1" applyFill="1" applyBorder="1" applyAlignment="1" applyProtection="1">
      <alignment horizontal="left" vertical="center" wrapText="1"/>
    </xf>
    <xf numFmtId="0" fontId="52" fillId="5" borderId="4" xfId="0" applyNumberFormat="1" applyFont="1" applyFill="1" applyBorder="1" applyAlignment="1" applyProtection="1">
      <alignment horizontal="left" vertical="center" wrapText="1"/>
    </xf>
    <xf numFmtId="0" fontId="48" fillId="5" borderId="5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 wrapText="1"/>
    </xf>
    <xf numFmtId="0" fontId="46" fillId="0" borderId="4" xfId="0" applyNumberFormat="1" applyFont="1" applyFill="1" applyBorder="1" applyAlignment="1" applyProtection="1">
      <alignment horizontal="center" wrapText="1"/>
    </xf>
    <xf numFmtId="0" fontId="46" fillId="0" borderId="5" xfId="0" applyNumberFormat="1" applyFont="1" applyFill="1" applyBorder="1" applyAlignment="1" applyProtection="1">
      <alignment horizontal="center" wrapText="1"/>
    </xf>
    <xf numFmtId="0" fontId="46" fillId="0" borderId="7" xfId="0" applyNumberFormat="1" applyFont="1" applyFill="1" applyBorder="1" applyAlignment="1" applyProtection="1">
      <alignment horizontal="center" wrapText="1"/>
    </xf>
    <xf numFmtId="0" fontId="13" fillId="0" borderId="0" xfId="0" applyFont="1" applyAlignment="1">
      <alignment horizontal="center"/>
    </xf>
    <xf numFmtId="0" fontId="34" fillId="0" borderId="6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4" fillId="5" borderId="4" xfId="0" applyFont="1" applyFill="1" applyBorder="1" applyAlignment="1">
      <alignment horizontal="left" vertical="center"/>
    </xf>
    <xf numFmtId="0" fontId="34" fillId="5" borderId="5" xfId="0" applyFont="1" applyFill="1" applyBorder="1" applyAlignment="1">
      <alignment horizontal="left" vertical="center"/>
    </xf>
    <xf numFmtId="0" fontId="34" fillId="5" borderId="7" xfId="0" applyFont="1" applyFill="1" applyBorder="1" applyAlignment="1">
      <alignment horizontal="left" vertical="center"/>
    </xf>
    <xf numFmtId="0" fontId="34" fillId="0" borderId="4" xfId="0" applyFont="1" applyBorder="1" applyAlignment="1">
      <alignment horizontal="left" vertical="center"/>
    </xf>
    <xf numFmtId="0" fontId="34" fillId="0" borderId="5" xfId="0" applyFont="1" applyBorder="1" applyAlignment="1">
      <alignment horizontal="left" vertical="center"/>
    </xf>
    <xf numFmtId="0" fontId="34" fillId="0" borderId="7" xfId="0" applyFont="1" applyBorder="1" applyAlignment="1">
      <alignment horizontal="left" vertical="center"/>
    </xf>
    <xf numFmtId="0" fontId="32" fillId="0" borderId="6" xfId="0" applyFont="1" applyBorder="1" applyAlignment="1">
      <alignment horizontal="left"/>
    </xf>
    <xf numFmtId="0" fontId="34" fillId="0" borderId="4" xfId="0" applyFont="1" applyBorder="1" applyAlignment="1">
      <alignment horizontal="left"/>
    </xf>
    <xf numFmtId="0" fontId="34" fillId="0" borderId="5" xfId="0" applyFont="1" applyBorder="1" applyAlignment="1">
      <alignment horizontal="left"/>
    </xf>
    <xf numFmtId="0" fontId="34" fillId="0" borderId="7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32" fillId="0" borderId="7" xfId="0" applyFont="1" applyBorder="1" applyAlignment="1">
      <alignment horizontal="left"/>
    </xf>
    <xf numFmtId="0" fontId="35" fillId="0" borderId="4" xfId="0" applyNumberFormat="1" applyFont="1" applyFill="1" applyBorder="1" applyAlignment="1" applyProtection="1">
      <alignment horizontal="center" wrapText="1"/>
    </xf>
    <xf numFmtId="0" fontId="35" fillId="0" borderId="5" xfId="0" applyNumberFormat="1" applyFont="1" applyFill="1" applyBorder="1" applyAlignment="1" applyProtection="1">
      <alignment horizontal="center" wrapText="1"/>
    </xf>
    <xf numFmtId="0" fontId="35" fillId="0" borderId="7" xfId="0" applyNumberFormat="1" applyFont="1" applyFill="1" applyBorder="1" applyAlignment="1" applyProtection="1">
      <alignment horizontal="center" wrapText="1"/>
    </xf>
    <xf numFmtId="0" fontId="34" fillId="5" borderId="4" xfId="0" applyFont="1" applyFill="1" applyBorder="1" applyAlignment="1">
      <alignment horizontal="left"/>
    </xf>
    <xf numFmtId="0" fontId="34" fillId="5" borderId="5" xfId="0" applyFont="1" applyFill="1" applyBorder="1" applyAlignment="1">
      <alignment horizontal="left"/>
    </xf>
    <xf numFmtId="0" fontId="34" fillId="5" borderId="7" xfId="0" applyFont="1" applyFill="1" applyBorder="1" applyAlignment="1">
      <alignment horizontal="left"/>
    </xf>
    <xf numFmtId="0" fontId="34" fillId="5" borderId="4" xfId="0" applyFont="1" applyFill="1" applyBorder="1" applyAlignment="1">
      <alignment horizontal="center"/>
    </xf>
    <xf numFmtId="0" fontId="34" fillId="5" borderId="5" xfId="0" applyFont="1" applyFill="1" applyBorder="1" applyAlignment="1">
      <alignment horizontal="center"/>
    </xf>
    <xf numFmtId="0" fontId="34" fillId="5" borderId="7" xfId="0" applyFont="1" applyFill="1" applyBorder="1" applyAlignment="1">
      <alignment horizontal="center"/>
    </xf>
    <xf numFmtId="0" fontId="35" fillId="5" borderId="4" xfId="0" applyNumberFormat="1" applyFont="1" applyFill="1" applyBorder="1" applyAlignment="1" applyProtection="1">
      <alignment horizontal="center" wrapText="1"/>
    </xf>
    <xf numFmtId="0" fontId="35" fillId="5" borderId="5" xfId="0" applyNumberFormat="1" applyFont="1" applyFill="1" applyBorder="1" applyAlignment="1" applyProtection="1">
      <alignment horizontal="center" wrapText="1"/>
    </xf>
    <xf numFmtId="0" fontId="35" fillId="5" borderId="7" xfId="0" applyNumberFormat="1" applyFont="1" applyFill="1" applyBorder="1" applyAlignment="1" applyProtection="1">
      <alignment horizontal="center" wrapText="1"/>
    </xf>
    <xf numFmtId="0" fontId="35" fillId="0" borderId="4" xfId="10" applyFont="1" applyFill="1" applyBorder="1" applyAlignment="1">
      <alignment horizontal="center" wrapText="1"/>
    </xf>
    <xf numFmtId="0" fontId="35" fillId="0" borderId="5" xfId="10" applyFont="1" applyFill="1" applyBorder="1" applyAlignment="1">
      <alignment horizontal="center" wrapText="1"/>
    </xf>
    <xf numFmtId="0" fontId="35" fillId="0" borderId="7" xfId="10" applyFont="1" applyFill="1" applyBorder="1" applyAlignment="1">
      <alignment horizontal="center" wrapText="1"/>
    </xf>
    <xf numFmtId="0" fontId="46" fillId="0" borderId="4" xfId="10" applyFont="1" applyFill="1" applyBorder="1" applyAlignment="1">
      <alignment horizontal="center" wrapText="1"/>
    </xf>
    <xf numFmtId="0" fontId="46" fillId="0" borderId="5" xfId="10" applyFont="1" applyFill="1" applyBorder="1" applyAlignment="1">
      <alignment horizontal="center" wrapText="1"/>
    </xf>
    <xf numFmtId="0" fontId="46" fillId="0" borderId="7" xfId="10" applyFont="1" applyFill="1" applyBorder="1" applyAlignment="1">
      <alignment horizontal="center" wrapText="1"/>
    </xf>
    <xf numFmtId="0" fontId="50" fillId="0" borderId="4" xfId="9" applyFont="1" applyFill="1" applyBorder="1" applyAlignment="1">
      <alignment horizontal="center" vertical="center" wrapText="1"/>
    </xf>
    <xf numFmtId="0" fontId="50" fillId="0" borderId="5" xfId="9" applyFont="1" applyFill="1" applyBorder="1" applyAlignment="1">
      <alignment horizontal="center" vertical="center" wrapText="1"/>
    </xf>
    <xf numFmtId="0" fontId="50" fillId="0" borderId="7" xfId="9" applyFont="1" applyFill="1" applyBorder="1" applyAlignment="1">
      <alignment horizontal="center" vertical="center" wrapText="1"/>
    </xf>
    <xf numFmtId="0" fontId="51" fillId="0" borderId="4" xfId="9" applyFont="1" applyFill="1" applyBorder="1" applyAlignment="1">
      <alignment horizontal="center" vertical="center" wrapText="1"/>
    </xf>
    <xf numFmtId="0" fontId="51" fillId="0" borderId="5" xfId="9" applyFont="1" applyFill="1" applyBorder="1" applyAlignment="1">
      <alignment horizontal="center" vertical="center" wrapText="1"/>
    </xf>
    <xf numFmtId="0" fontId="51" fillId="0" borderId="7" xfId="9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9" fillId="3" borderId="0" xfId="1" applyFont="1" applyFill="1" applyBorder="1" applyAlignment="1">
      <alignment horizontal="center" vertical="center"/>
    </xf>
    <xf numFmtId="3" fontId="9" fillId="4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30" fillId="0" borderId="0" xfId="0" applyNumberFormat="1" applyFont="1" applyAlignment="1" applyProtection="1">
      <alignment horizontal="center" vertical="center" wrapText="1" shrinkToFit="1" readingOrder="1"/>
    </xf>
    <xf numFmtId="1" fontId="29" fillId="0" borderId="6" xfId="0" applyNumberFormat="1" applyFont="1" applyBorder="1" applyAlignment="1" applyProtection="1">
      <alignment horizontal="center" wrapText="1" shrinkToFit="1" readingOrder="1"/>
    </xf>
    <xf numFmtId="0" fontId="30" fillId="0" borderId="6" xfId="0" applyNumberFormat="1" applyFont="1" applyBorder="1" applyAlignment="1" applyProtection="1">
      <alignment horizontal="center" vertical="center" wrapText="1" shrinkToFit="1" readingOrder="1"/>
    </xf>
    <xf numFmtId="0" fontId="29" fillId="5" borderId="15" xfId="0" applyNumberFormat="1" applyFont="1" applyFill="1" applyBorder="1" applyAlignment="1" applyProtection="1">
      <alignment horizontal="center" vertical="center" wrapText="1" shrinkToFit="1" readingOrder="1"/>
    </xf>
    <xf numFmtId="0" fontId="2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29" fillId="5" borderId="3" xfId="0" applyNumberFormat="1" applyFont="1" applyFill="1" applyBorder="1" applyAlignment="1" applyProtection="1">
      <alignment horizontal="center" vertical="center" wrapText="1" shrinkToFit="1" readingOrder="1"/>
    </xf>
    <xf numFmtId="1" fontId="29" fillId="0" borderId="15" xfId="0" applyNumberFormat="1" applyFont="1" applyBorder="1" applyAlignment="1" applyProtection="1">
      <alignment horizontal="center" wrapText="1" shrinkToFit="1" readingOrder="1"/>
    </xf>
    <xf numFmtId="1" fontId="29" fillId="0" borderId="2" xfId="0" applyNumberFormat="1" applyFont="1" applyBorder="1" applyAlignment="1" applyProtection="1">
      <alignment horizontal="center" wrapText="1" shrinkToFit="1" readingOrder="1"/>
    </xf>
    <xf numFmtId="1" fontId="29" fillId="0" borderId="3" xfId="0" applyNumberFormat="1" applyFont="1" applyBorder="1" applyAlignment="1" applyProtection="1">
      <alignment horizontal="center" wrapText="1" shrinkToFit="1" readingOrder="1"/>
    </xf>
    <xf numFmtId="0" fontId="30" fillId="0" borderId="15" xfId="0" applyNumberFormat="1" applyFont="1" applyBorder="1" applyAlignment="1" applyProtection="1">
      <alignment horizontal="center" vertical="center" wrapText="1" shrinkToFit="1" readingOrder="1"/>
    </xf>
    <xf numFmtId="0" fontId="30" fillId="0" borderId="2" xfId="0" applyNumberFormat="1" applyFont="1" applyBorder="1" applyAlignment="1" applyProtection="1">
      <alignment horizontal="center" vertical="center" wrapText="1" shrinkToFit="1" readingOrder="1"/>
    </xf>
    <xf numFmtId="0" fontId="30" fillId="0" borderId="3" xfId="0" applyNumberFormat="1" applyFont="1" applyBorder="1" applyAlignment="1" applyProtection="1">
      <alignment horizontal="center" vertical="center" wrapText="1" shrinkToFit="1" readingOrder="1"/>
    </xf>
    <xf numFmtId="49" fontId="30" fillId="0" borderId="0" xfId="0" applyNumberFormat="1" applyFont="1" applyAlignment="1" applyProtection="1">
      <alignment horizontal="center" vertical="center" wrapText="1" shrinkToFit="1" readingOrder="1"/>
    </xf>
    <xf numFmtId="0" fontId="9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vertical="center" wrapText="1"/>
    </xf>
    <xf numFmtId="0" fontId="10" fillId="3" borderId="0" xfId="1" applyFont="1" applyFill="1" applyAlignment="1">
      <alignment wrapText="1"/>
    </xf>
    <xf numFmtId="0" fontId="43" fillId="0" borderId="0" xfId="0" applyNumberFormat="1" applyFont="1" applyAlignment="1" applyProtection="1">
      <alignment horizontal="center" vertical="top" wrapText="1" shrinkToFit="1" readingOrder="1"/>
    </xf>
    <xf numFmtId="0" fontId="33" fillId="0" borderId="0" xfId="0" applyNumberFormat="1" applyFont="1" applyAlignment="1" applyProtection="1">
      <alignment horizontal="center" vertical="top" wrapText="1" shrinkToFit="1" readingOrder="1"/>
    </xf>
    <xf numFmtId="0" fontId="32" fillId="0" borderId="0" xfId="0" applyFont="1"/>
    <xf numFmtId="0" fontId="32" fillId="0" borderId="0" xfId="0" applyFont="1" applyAlignment="1">
      <alignment horizontal="left"/>
    </xf>
  </cellXfs>
  <cellStyles count="13">
    <cellStyle name="40% - Isticanje4" xfId="11" builtinId="43"/>
    <cellStyle name="Dobro" xfId="12" builtinId="26"/>
    <cellStyle name="Normal_Sheet1" xfId="2"/>
    <cellStyle name="Normalno" xfId="0" builtinId="0" customBuiltin="1"/>
    <cellStyle name="Normalno 2" xfId="1"/>
    <cellStyle name="Normalno 2 2" xfId="5"/>
    <cellStyle name="Normalno 3" xfId="4"/>
    <cellStyle name="Normalno 3 2" xfId="3"/>
    <cellStyle name="Normalno 3 3" xfId="6"/>
    <cellStyle name="Normalno 4" xfId="7"/>
    <cellStyle name="Obično_List10" xfId="8"/>
    <cellStyle name="Obično_List4" xfId="9"/>
    <cellStyle name="Obično_List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topLeftCell="A13" workbookViewId="0">
      <selection activeCell="A36" sqref="A36:D36"/>
    </sheetView>
  </sheetViews>
  <sheetFormatPr defaultRowHeight="15.75" x14ac:dyDescent="0.25"/>
  <cols>
    <col min="1" max="4" width="9.140625" style="1"/>
    <col min="5" max="5" width="23.140625" style="1" customWidth="1"/>
    <col min="6" max="6" width="12.85546875" style="1" customWidth="1"/>
    <col min="7" max="7" width="16.140625" style="1" customWidth="1"/>
    <col min="8" max="8" width="12.7109375" style="1" customWidth="1"/>
    <col min="9" max="9" width="11.85546875" style="1" customWidth="1"/>
    <col min="10" max="10" width="10.5703125" style="1" customWidth="1"/>
    <col min="11" max="16384" width="9.140625" style="1"/>
  </cols>
  <sheetData>
    <row r="1" spans="1:10" ht="76.5" customHeight="1" x14ac:dyDescent="0.25">
      <c r="A1" s="221" t="s">
        <v>228</v>
      </c>
      <c r="B1" s="221"/>
      <c r="C1" s="221"/>
      <c r="D1" s="221"/>
      <c r="E1" s="221"/>
      <c r="F1" s="221"/>
      <c r="G1" s="221"/>
      <c r="H1" s="221"/>
      <c r="I1" s="221"/>
    </row>
    <row r="2" spans="1:10" ht="18" x14ac:dyDescent="0.25">
      <c r="A2" s="21"/>
      <c r="B2" s="21"/>
      <c r="C2" s="21"/>
      <c r="D2" s="21"/>
      <c r="E2" s="21"/>
      <c r="F2" s="21"/>
      <c r="G2" s="21"/>
      <c r="H2" s="21"/>
      <c r="I2" s="21"/>
    </row>
    <row r="3" spans="1:10" x14ac:dyDescent="0.25">
      <c r="A3" s="221" t="s">
        <v>8</v>
      </c>
      <c r="B3" s="221"/>
      <c r="C3" s="221"/>
      <c r="D3" s="221"/>
      <c r="E3" s="221"/>
      <c r="F3" s="221"/>
      <c r="G3" s="221"/>
      <c r="H3" s="230"/>
      <c r="I3" s="230"/>
    </row>
    <row r="4" spans="1:10" ht="18" x14ac:dyDescent="0.25">
      <c r="A4" s="21"/>
      <c r="B4" s="21"/>
      <c r="C4" s="21"/>
      <c r="D4" s="21"/>
      <c r="E4" s="21"/>
      <c r="F4" s="21"/>
      <c r="G4" s="21"/>
      <c r="H4" s="22"/>
      <c r="I4" s="22"/>
    </row>
    <row r="5" spans="1:10" x14ac:dyDescent="0.25">
      <c r="A5" s="221" t="s">
        <v>107</v>
      </c>
      <c r="B5" s="222"/>
      <c r="C5" s="222"/>
      <c r="D5" s="222"/>
      <c r="E5" s="222"/>
      <c r="F5" s="222"/>
      <c r="G5" s="222"/>
      <c r="H5" s="222"/>
      <c r="I5" s="222"/>
    </row>
    <row r="6" spans="1:10" ht="18" x14ac:dyDescent="0.25">
      <c r="A6" s="23"/>
      <c r="B6" s="24"/>
      <c r="C6" s="24"/>
      <c r="D6" s="24"/>
      <c r="E6" s="25"/>
      <c r="F6" s="26"/>
      <c r="G6" s="26"/>
      <c r="H6" s="26"/>
      <c r="I6" s="27" t="s">
        <v>108</v>
      </c>
    </row>
    <row r="7" spans="1:10" ht="33.75" x14ac:dyDescent="0.25">
      <c r="A7" s="179"/>
      <c r="B7" s="180"/>
      <c r="C7" s="180"/>
      <c r="D7" s="181"/>
      <c r="E7" s="182"/>
      <c r="F7" s="68" t="s">
        <v>229</v>
      </c>
      <c r="G7" s="68" t="s">
        <v>230</v>
      </c>
      <c r="H7" s="68" t="s">
        <v>231</v>
      </c>
      <c r="I7" s="68" t="s">
        <v>115</v>
      </c>
      <c r="J7" s="68" t="s">
        <v>115</v>
      </c>
    </row>
    <row r="8" spans="1:10" x14ac:dyDescent="0.25">
      <c r="A8" s="207">
        <v>1</v>
      </c>
      <c r="B8" s="208"/>
      <c r="C8" s="208"/>
      <c r="D8" s="208"/>
      <c r="E8" s="209"/>
      <c r="F8" s="68">
        <v>2</v>
      </c>
      <c r="G8" s="68">
        <v>3</v>
      </c>
      <c r="H8" s="68">
        <v>4</v>
      </c>
      <c r="I8" s="68" t="s">
        <v>116</v>
      </c>
      <c r="J8" s="68" t="s">
        <v>117</v>
      </c>
    </row>
    <row r="9" spans="1:10" x14ac:dyDescent="0.25">
      <c r="A9" s="228" t="s">
        <v>0</v>
      </c>
      <c r="B9" s="220"/>
      <c r="C9" s="220"/>
      <c r="D9" s="220"/>
      <c r="E9" s="229"/>
      <c r="F9" s="183">
        <f>F10+F11</f>
        <v>2067794.31</v>
      </c>
      <c r="G9" s="183">
        <f>G10+G11</f>
        <v>4361498.5999999996</v>
      </c>
      <c r="H9" s="183">
        <f>H10+H11</f>
        <v>2043998.98</v>
      </c>
      <c r="I9" s="183">
        <f>H9/F9*100</f>
        <v>98.849240957626975</v>
      </c>
      <c r="J9" s="183">
        <f>H9/G9*100</f>
        <v>46.864602455678884</v>
      </c>
    </row>
    <row r="10" spans="1:10" x14ac:dyDescent="0.25">
      <c r="A10" s="225" t="s">
        <v>66</v>
      </c>
      <c r="B10" s="211"/>
      <c r="C10" s="211"/>
      <c r="D10" s="211"/>
      <c r="E10" s="218"/>
      <c r="F10" s="184">
        <v>2067770.22</v>
      </c>
      <c r="G10" s="184">
        <v>4357948.5999999996</v>
      </c>
      <c r="H10" s="185">
        <v>2040325.98</v>
      </c>
      <c r="I10" s="185">
        <f t="shared" ref="I10:I15" si="0">H10/F10*100</f>
        <v>98.67276161855159</v>
      </c>
      <c r="J10" s="185">
        <f t="shared" ref="J10:J15" si="1">H10/G10*100</f>
        <v>46.818495748205933</v>
      </c>
    </row>
    <row r="11" spans="1:10" x14ac:dyDescent="0.25">
      <c r="A11" s="226" t="s">
        <v>67</v>
      </c>
      <c r="B11" s="218"/>
      <c r="C11" s="218"/>
      <c r="D11" s="218"/>
      <c r="E11" s="218"/>
      <c r="F11" s="184">
        <v>24.09</v>
      </c>
      <c r="G11" s="184">
        <v>3550</v>
      </c>
      <c r="H11" s="185">
        <v>3673</v>
      </c>
      <c r="I11" s="185">
        <v>0</v>
      </c>
      <c r="J11" s="185">
        <f t="shared" si="1"/>
        <v>103.46478873239437</v>
      </c>
    </row>
    <row r="12" spans="1:10" x14ac:dyDescent="0.25">
      <c r="A12" s="186" t="s">
        <v>3</v>
      </c>
      <c r="B12" s="187"/>
      <c r="C12" s="187"/>
      <c r="D12" s="187"/>
      <c r="E12" s="187"/>
      <c r="F12" s="183">
        <f>F13+F14</f>
        <v>2106719.4</v>
      </c>
      <c r="G12" s="183">
        <f>G13+G14</f>
        <v>4510711.5999999996</v>
      </c>
      <c r="H12" s="183">
        <f>H13+H14</f>
        <v>2224579.66</v>
      </c>
      <c r="I12" s="183">
        <f t="shared" si="0"/>
        <v>105.59449255558194</v>
      </c>
      <c r="J12" s="183">
        <f t="shared" si="1"/>
        <v>49.317709870877138</v>
      </c>
    </row>
    <row r="13" spans="1:10" x14ac:dyDescent="0.25">
      <c r="A13" s="227" t="s">
        <v>68</v>
      </c>
      <c r="B13" s="211"/>
      <c r="C13" s="211"/>
      <c r="D13" s="211"/>
      <c r="E13" s="211"/>
      <c r="F13" s="184">
        <v>1989949.07</v>
      </c>
      <c r="G13" s="188">
        <v>4397117.5999999996</v>
      </c>
      <c r="H13" s="185">
        <v>2147793.2400000002</v>
      </c>
      <c r="I13" s="185">
        <f t="shared" si="0"/>
        <v>107.93207084440608</v>
      </c>
      <c r="J13" s="185">
        <f t="shared" si="1"/>
        <v>48.845480957798365</v>
      </c>
    </row>
    <row r="14" spans="1:10" x14ac:dyDescent="0.25">
      <c r="A14" s="217" t="s">
        <v>69</v>
      </c>
      <c r="B14" s="218"/>
      <c r="C14" s="218"/>
      <c r="D14" s="218"/>
      <c r="E14" s="218"/>
      <c r="F14" s="189">
        <v>116770.33</v>
      </c>
      <c r="G14" s="188">
        <v>113594</v>
      </c>
      <c r="H14" s="185">
        <v>76786.42</v>
      </c>
      <c r="I14" s="185">
        <f t="shared" si="0"/>
        <v>65.758502181161944</v>
      </c>
      <c r="J14" s="185">
        <f t="shared" si="1"/>
        <v>67.59724985474584</v>
      </c>
    </row>
    <row r="15" spans="1:10" x14ac:dyDescent="0.25">
      <c r="A15" s="219" t="s">
        <v>109</v>
      </c>
      <c r="B15" s="220"/>
      <c r="C15" s="220"/>
      <c r="D15" s="220"/>
      <c r="E15" s="220"/>
      <c r="F15" s="183">
        <f>F9-F12</f>
        <v>-38925.089999999851</v>
      </c>
      <c r="G15" s="183">
        <f>G9-G12</f>
        <v>-149213</v>
      </c>
      <c r="H15" s="183">
        <f>H9-H12</f>
        <v>-180580.68000000017</v>
      </c>
      <c r="I15" s="183">
        <f t="shared" si="0"/>
        <v>463.91846492840705</v>
      </c>
      <c r="J15" s="183">
        <f t="shared" si="1"/>
        <v>121.02208252632154</v>
      </c>
    </row>
    <row r="16" spans="1:10" x14ac:dyDescent="0.25">
      <c r="A16" s="190"/>
      <c r="B16" s="191"/>
      <c r="C16" s="191"/>
      <c r="D16" s="191"/>
      <c r="E16" s="191"/>
      <c r="F16" s="191"/>
      <c r="G16" s="192"/>
      <c r="H16" s="192"/>
      <c r="I16" s="192"/>
      <c r="J16" s="193"/>
    </row>
    <row r="17" spans="1:10" x14ac:dyDescent="0.25">
      <c r="A17" s="221" t="s">
        <v>110</v>
      </c>
      <c r="B17" s="222"/>
      <c r="C17" s="222"/>
      <c r="D17" s="222"/>
      <c r="E17" s="222"/>
      <c r="F17" s="222"/>
      <c r="G17" s="222"/>
      <c r="H17" s="222"/>
      <c r="I17" s="222"/>
      <c r="J17" s="193"/>
    </row>
    <row r="18" spans="1:10" x14ac:dyDescent="0.25">
      <c r="A18" s="190"/>
      <c r="B18" s="191"/>
      <c r="C18" s="191"/>
      <c r="D18" s="191"/>
      <c r="E18" s="191"/>
      <c r="F18" s="191"/>
      <c r="G18" s="192"/>
      <c r="H18" s="192"/>
      <c r="I18" s="192"/>
      <c r="J18" s="193"/>
    </row>
    <row r="19" spans="1:10" ht="33.75" x14ac:dyDescent="0.25">
      <c r="A19" s="179"/>
      <c r="B19" s="180"/>
      <c r="C19" s="180"/>
      <c r="D19" s="181"/>
      <c r="E19" s="182"/>
      <c r="F19" s="68" t="s">
        <v>229</v>
      </c>
      <c r="G19" s="68" t="s">
        <v>230</v>
      </c>
      <c r="H19" s="68" t="s">
        <v>231</v>
      </c>
      <c r="I19" s="68" t="s">
        <v>115</v>
      </c>
      <c r="J19" s="68" t="s">
        <v>115</v>
      </c>
    </row>
    <row r="20" spans="1:10" x14ac:dyDescent="0.25">
      <c r="A20" s="207">
        <v>1</v>
      </c>
      <c r="B20" s="208"/>
      <c r="C20" s="208"/>
      <c r="D20" s="208"/>
      <c r="E20" s="209"/>
      <c r="F20" s="68">
        <v>2</v>
      </c>
      <c r="G20" s="68">
        <v>3</v>
      </c>
      <c r="H20" s="68">
        <v>4</v>
      </c>
      <c r="I20" s="68" t="s">
        <v>116</v>
      </c>
      <c r="J20" s="68" t="s">
        <v>117</v>
      </c>
    </row>
    <row r="21" spans="1:10" x14ac:dyDescent="0.25">
      <c r="A21" s="217" t="s">
        <v>70</v>
      </c>
      <c r="B21" s="218"/>
      <c r="C21" s="218"/>
      <c r="D21" s="218"/>
      <c r="E21" s="218"/>
      <c r="F21" s="189">
        <v>0</v>
      </c>
      <c r="G21" s="189">
        <v>0</v>
      </c>
      <c r="H21" s="189">
        <v>0</v>
      </c>
      <c r="I21" s="188">
        <v>0</v>
      </c>
      <c r="J21" s="175">
        <v>0</v>
      </c>
    </row>
    <row r="22" spans="1:10" x14ac:dyDescent="0.25">
      <c r="A22" s="217" t="s">
        <v>71</v>
      </c>
      <c r="B22" s="218"/>
      <c r="C22" s="218"/>
      <c r="D22" s="218"/>
      <c r="E22" s="218"/>
      <c r="F22" s="189">
        <v>0</v>
      </c>
      <c r="G22" s="189">
        <v>0</v>
      </c>
      <c r="H22" s="189">
        <v>0</v>
      </c>
      <c r="I22" s="188">
        <v>0</v>
      </c>
      <c r="J22" s="175">
        <v>0</v>
      </c>
    </row>
    <row r="23" spans="1:10" x14ac:dyDescent="0.25">
      <c r="A23" s="217" t="s">
        <v>122</v>
      </c>
      <c r="B23" s="223"/>
      <c r="C23" s="223"/>
      <c r="D23" s="223"/>
      <c r="E23" s="224"/>
      <c r="F23" s="189">
        <v>0</v>
      </c>
      <c r="G23" s="189">
        <v>0</v>
      </c>
      <c r="H23" s="189">
        <v>0</v>
      </c>
      <c r="I23" s="188">
        <v>0</v>
      </c>
      <c r="J23" s="175">
        <v>0</v>
      </c>
    </row>
    <row r="24" spans="1:10" x14ac:dyDescent="0.25">
      <c r="A24" s="219" t="s">
        <v>111</v>
      </c>
      <c r="B24" s="220"/>
      <c r="C24" s="220"/>
      <c r="D24" s="220"/>
      <c r="E24" s="220"/>
      <c r="F24" s="183">
        <f>F15</f>
        <v>-38925.089999999851</v>
      </c>
      <c r="G24" s="183">
        <f>G15</f>
        <v>-149213</v>
      </c>
      <c r="H24" s="183">
        <f>H15</f>
        <v>-180580.68000000017</v>
      </c>
      <c r="I24" s="183">
        <f>H24/F24*100</f>
        <v>463.91846492840705</v>
      </c>
      <c r="J24" s="148">
        <f>H24/G24*100</f>
        <v>121.02208252632154</v>
      </c>
    </row>
    <row r="25" spans="1:10" x14ac:dyDescent="0.25">
      <c r="A25" s="194"/>
      <c r="B25" s="191"/>
      <c r="C25" s="191"/>
      <c r="D25" s="191"/>
      <c r="E25" s="191"/>
      <c r="F25" s="191"/>
      <c r="G25" s="192"/>
      <c r="H25" s="192"/>
      <c r="I25" s="192"/>
      <c r="J25" s="193"/>
    </row>
    <row r="26" spans="1:10" x14ac:dyDescent="0.25">
      <c r="A26" s="195"/>
      <c r="B26" s="196"/>
      <c r="C26" s="196"/>
      <c r="D26" s="196"/>
      <c r="E26" s="206" t="s">
        <v>123</v>
      </c>
      <c r="F26" s="206"/>
      <c r="G26" s="206"/>
      <c r="H26" s="206"/>
      <c r="I26" s="196"/>
      <c r="J26" s="193"/>
    </row>
    <row r="27" spans="1:10" x14ac:dyDescent="0.25">
      <c r="A27" s="78"/>
      <c r="B27" s="78"/>
      <c r="C27" s="78"/>
      <c r="D27" s="78"/>
      <c r="E27" s="78"/>
      <c r="F27" s="78"/>
      <c r="G27" s="78"/>
      <c r="H27" s="78"/>
      <c r="I27" s="78"/>
      <c r="J27" s="193"/>
    </row>
    <row r="28" spans="1:10" x14ac:dyDescent="0.25">
      <c r="A28" s="78"/>
      <c r="B28" s="78"/>
      <c r="C28" s="78"/>
      <c r="D28" s="78"/>
      <c r="E28" s="78"/>
      <c r="F28" s="78"/>
      <c r="G28" s="78"/>
      <c r="H28" s="78"/>
      <c r="I28" s="78"/>
      <c r="J28" s="193"/>
    </row>
    <row r="29" spans="1:10" ht="33.75" x14ac:dyDescent="0.25">
      <c r="A29" s="179"/>
      <c r="B29" s="180"/>
      <c r="C29" s="180"/>
      <c r="D29" s="181"/>
      <c r="E29" s="182"/>
      <c r="F29" s="68" t="s">
        <v>229</v>
      </c>
      <c r="G29" s="68" t="s">
        <v>230</v>
      </c>
      <c r="H29" s="68" t="s">
        <v>231</v>
      </c>
      <c r="I29" s="68" t="s">
        <v>115</v>
      </c>
      <c r="J29" s="68" t="s">
        <v>115</v>
      </c>
    </row>
    <row r="30" spans="1:10" x14ac:dyDescent="0.25">
      <c r="A30" s="207">
        <v>1</v>
      </c>
      <c r="B30" s="208"/>
      <c r="C30" s="208"/>
      <c r="D30" s="208"/>
      <c r="E30" s="209"/>
      <c r="F30" s="68">
        <v>2</v>
      </c>
      <c r="G30" s="68">
        <v>3</v>
      </c>
      <c r="H30" s="68">
        <v>4</v>
      </c>
      <c r="I30" s="68" t="s">
        <v>116</v>
      </c>
      <c r="J30" s="68" t="s">
        <v>117</v>
      </c>
    </row>
    <row r="31" spans="1:10" x14ac:dyDescent="0.25">
      <c r="A31" s="213" t="s">
        <v>124</v>
      </c>
      <c r="B31" s="214"/>
      <c r="C31" s="214"/>
      <c r="D31" s="214"/>
      <c r="E31" s="215"/>
      <c r="F31" s="197">
        <v>389487.62</v>
      </c>
      <c r="G31" s="197">
        <v>170000</v>
      </c>
      <c r="H31" s="197">
        <v>305222.34000000003</v>
      </c>
      <c r="I31" s="197">
        <f>H31/F31*100</f>
        <v>78.365094120321459</v>
      </c>
      <c r="J31" s="197">
        <f>H31/G31*100</f>
        <v>179.5425529411765</v>
      </c>
    </row>
    <row r="32" spans="1:10" ht="29.25" customHeight="1" x14ac:dyDescent="0.25">
      <c r="A32" s="210" t="s">
        <v>125</v>
      </c>
      <c r="B32" s="211"/>
      <c r="C32" s="211"/>
      <c r="D32" s="211"/>
      <c r="E32" s="212"/>
      <c r="F32" s="198">
        <v>38925.089999999997</v>
      </c>
      <c r="G32" s="198">
        <v>149213</v>
      </c>
      <c r="H32" s="198">
        <v>180580.68</v>
      </c>
      <c r="I32" s="197">
        <f t="shared" ref="I32:I33" si="2">H32/F32*100</f>
        <v>463.91846492840483</v>
      </c>
      <c r="J32" s="197">
        <f t="shared" ref="J32:J33" si="3">H32/G32*100</f>
        <v>121.02208252632143</v>
      </c>
    </row>
    <row r="33" spans="1:10" x14ac:dyDescent="0.25">
      <c r="A33" s="216" t="s">
        <v>126</v>
      </c>
      <c r="B33" s="216"/>
      <c r="C33" s="216"/>
      <c r="D33" s="216"/>
      <c r="E33" s="216"/>
      <c r="F33" s="199">
        <v>350562.53</v>
      </c>
      <c r="G33" s="199">
        <v>20787</v>
      </c>
      <c r="H33" s="199">
        <f>H31-H32</f>
        <v>124641.66000000003</v>
      </c>
      <c r="I33" s="197">
        <f t="shared" si="2"/>
        <v>35.554758233859168</v>
      </c>
      <c r="J33" s="197">
        <f t="shared" si="3"/>
        <v>599.61350844277683</v>
      </c>
    </row>
    <row r="35" spans="1:10" x14ac:dyDescent="0.25">
      <c r="A35" s="296"/>
      <c r="B35" s="296"/>
      <c r="C35" s="296"/>
      <c r="D35" s="296"/>
    </row>
    <row r="36" spans="1:10" x14ac:dyDescent="0.25">
      <c r="A36" s="297" t="s">
        <v>295</v>
      </c>
      <c r="B36" s="297"/>
      <c r="C36" s="297"/>
      <c r="D36" s="297"/>
    </row>
    <row r="37" spans="1:10" x14ac:dyDescent="0.25">
      <c r="A37" s="297" t="s">
        <v>296</v>
      </c>
      <c r="B37" s="297"/>
      <c r="C37" s="297"/>
      <c r="D37" s="297"/>
    </row>
  </sheetData>
  <mergeCells count="23">
    <mergeCell ref="A36:D36"/>
    <mergeCell ref="A37:D37"/>
    <mergeCell ref="A9:E9"/>
    <mergeCell ref="A1:I1"/>
    <mergeCell ref="A3:I3"/>
    <mergeCell ref="A5:I5"/>
    <mergeCell ref="A8:E8"/>
    <mergeCell ref="A10:E10"/>
    <mergeCell ref="A11:E11"/>
    <mergeCell ref="A13:E13"/>
    <mergeCell ref="A15:E15"/>
    <mergeCell ref="A21:E21"/>
    <mergeCell ref="A22:E22"/>
    <mergeCell ref="A24:E24"/>
    <mergeCell ref="A14:E14"/>
    <mergeCell ref="A17:I17"/>
    <mergeCell ref="A20:E20"/>
    <mergeCell ref="A23:E23"/>
    <mergeCell ref="E26:H26"/>
    <mergeCell ref="A30:E30"/>
    <mergeCell ref="A32:E32"/>
    <mergeCell ref="A31:E31"/>
    <mergeCell ref="A33:E33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6"/>
  <sheetViews>
    <sheetView topLeftCell="A91" workbookViewId="0">
      <selection activeCell="L109" sqref="L109"/>
    </sheetView>
  </sheetViews>
  <sheetFormatPr defaultRowHeight="15.75" x14ac:dyDescent="0.25"/>
  <cols>
    <col min="1" max="1" width="16.85546875" style="1" customWidth="1"/>
    <col min="2" max="2" width="9.140625" style="1" customWidth="1"/>
    <col min="3" max="6" width="9.140625" style="1"/>
    <col min="7" max="7" width="11" style="1" customWidth="1"/>
    <col min="8" max="8" width="16.42578125" style="1" customWidth="1"/>
    <col min="9" max="9" width="21.5703125" style="1" customWidth="1"/>
    <col min="10" max="10" width="22.140625" style="1" customWidth="1"/>
    <col min="11" max="11" width="15" style="1" customWidth="1"/>
    <col min="12" max="12" width="13.140625" style="1" bestFit="1" customWidth="1"/>
    <col min="13" max="13" width="15.42578125" style="1" customWidth="1"/>
    <col min="14" max="14" width="12.7109375" style="1" bestFit="1" customWidth="1"/>
    <col min="15" max="16384" width="9.140625" style="1"/>
  </cols>
  <sheetData>
    <row r="1" spans="1:12" ht="12.75" customHeight="1" x14ac:dyDescent="0.25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2" ht="10.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4" spans="1:12" x14ac:dyDescent="0.25">
      <c r="B4" s="234" t="s">
        <v>8</v>
      </c>
      <c r="C4" s="234"/>
      <c r="D4" s="234"/>
      <c r="E4" s="234"/>
      <c r="F4" s="234"/>
      <c r="G4" s="234"/>
      <c r="H4" s="234"/>
      <c r="I4" s="234"/>
    </row>
    <row r="5" spans="1:12" x14ac:dyDescent="0.25">
      <c r="B5" s="2"/>
      <c r="C5" s="2"/>
      <c r="D5" s="2"/>
      <c r="E5" s="2"/>
      <c r="F5" s="2"/>
      <c r="G5" s="2"/>
      <c r="H5" s="2"/>
      <c r="I5" s="2"/>
    </row>
    <row r="6" spans="1:12" x14ac:dyDescent="0.25">
      <c r="B6" s="2"/>
      <c r="C6" s="2"/>
      <c r="D6" s="234" t="s">
        <v>95</v>
      </c>
      <c r="E6" s="234"/>
      <c r="F6" s="234"/>
      <c r="G6" s="234"/>
      <c r="H6" s="234"/>
      <c r="I6" s="2"/>
    </row>
    <row r="7" spans="1:12" x14ac:dyDescent="0.25">
      <c r="B7" s="3"/>
      <c r="C7" s="3"/>
      <c r="D7" s="3"/>
      <c r="E7" s="3"/>
      <c r="F7" s="3"/>
      <c r="G7" s="3"/>
      <c r="H7" s="3"/>
      <c r="I7" s="3"/>
    </row>
    <row r="8" spans="1:12" x14ac:dyDescent="0.25">
      <c r="B8" s="234" t="s">
        <v>102</v>
      </c>
      <c r="C8" s="234"/>
      <c r="D8" s="234"/>
      <c r="E8" s="234"/>
      <c r="F8" s="234"/>
      <c r="G8" s="234"/>
      <c r="H8" s="234"/>
      <c r="I8" s="234"/>
    </row>
    <row r="11" spans="1:12" ht="22.5" x14ac:dyDescent="0.25">
      <c r="A11" s="143" t="s">
        <v>97</v>
      </c>
      <c r="B11" s="235" t="s">
        <v>96</v>
      </c>
      <c r="C11" s="235"/>
      <c r="D11" s="235"/>
      <c r="E11" s="235"/>
      <c r="F11" s="235"/>
      <c r="G11" s="235"/>
      <c r="H11" s="68" t="s">
        <v>127</v>
      </c>
      <c r="I11" s="68" t="s">
        <v>134</v>
      </c>
      <c r="J11" s="68" t="s">
        <v>133</v>
      </c>
      <c r="K11" s="68" t="s">
        <v>115</v>
      </c>
      <c r="L11" s="68" t="s">
        <v>115</v>
      </c>
    </row>
    <row r="12" spans="1:12" x14ac:dyDescent="0.25">
      <c r="A12" s="144">
        <v>0</v>
      </c>
      <c r="B12" s="236">
        <v>1</v>
      </c>
      <c r="C12" s="236"/>
      <c r="D12" s="236"/>
      <c r="E12" s="236"/>
      <c r="F12" s="236"/>
      <c r="G12" s="236"/>
      <c r="H12" s="144">
        <v>2</v>
      </c>
      <c r="I12" s="145">
        <v>3</v>
      </c>
      <c r="J12" s="144">
        <v>4</v>
      </c>
      <c r="K12" s="68" t="s">
        <v>116</v>
      </c>
      <c r="L12" s="68" t="s">
        <v>117</v>
      </c>
    </row>
    <row r="13" spans="1:12" x14ac:dyDescent="0.25">
      <c r="A13" s="165">
        <v>6</v>
      </c>
      <c r="B13" s="237" t="s">
        <v>1</v>
      </c>
      <c r="C13" s="238"/>
      <c r="D13" s="238"/>
      <c r="E13" s="238"/>
      <c r="F13" s="238"/>
      <c r="G13" s="239"/>
      <c r="H13" s="166">
        <f>H14+H18+H20+H22+H26+H30</f>
        <v>2067770.2200000002</v>
      </c>
      <c r="I13" s="166">
        <f>I14+I18+I20+I22+I26</f>
        <v>4357948.5999999996</v>
      </c>
      <c r="J13" s="166">
        <f>J14+J18+J20+J22+J26+J30</f>
        <v>2040325.98</v>
      </c>
      <c r="K13" s="166">
        <f>J13/H13*100</f>
        <v>98.67276161855159</v>
      </c>
      <c r="L13" s="166">
        <f>J13/I13*100</f>
        <v>46.818495748205933</v>
      </c>
    </row>
    <row r="14" spans="1:12" x14ac:dyDescent="0.25">
      <c r="A14" s="167">
        <v>63</v>
      </c>
      <c r="B14" s="240" t="s">
        <v>72</v>
      </c>
      <c r="C14" s="241"/>
      <c r="D14" s="241"/>
      <c r="E14" s="241"/>
      <c r="F14" s="241"/>
      <c r="G14" s="242"/>
      <c r="H14" s="168">
        <f>H15+H16+H17</f>
        <v>247030.07</v>
      </c>
      <c r="I14" s="169">
        <v>649200</v>
      </c>
      <c r="J14" s="168">
        <f>J15+J16+J17</f>
        <v>249427.12999999998</v>
      </c>
      <c r="K14" s="170">
        <f>J14/H14*100</f>
        <v>100.97035150417113</v>
      </c>
      <c r="L14" s="154">
        <f>J14/I14*100</f>
        <v>38.420691620455941</v>
      </c>
    </row>
    <row r="15" spans="1:12" x14ac:dyDescent="0.25">
      <c r="A15" s="171">
        <v>6341</v>
      </c>
      <c r="B15" s="243" t="s">
        <v>120</v>
      </c>
      <c r="C15" s="243"/>
      <c r="D15" s="243"/>
      <c r="E15" s="243"/>
      <c r="F15" s="243"/>
      <c r="G15" s="243"/>
      <c r="H15" s="172">
        <v>0</v>
      </c>
      <c r="I15" s="173"/>
      <c r="J15" s="172">
        <v>49773.81</v>
      </c>
      <c r="K15" s="170">
        <v>0</v>
      </c>
      <c r="L15" s="154">
        <v>0</v>
      </c>
    </row>
    <row r="16" spans="1:12" x14ac:dyDescent="0.25">
      <c r="A16" s="171">
        <v>6361</v>
      </c>
      <c r="B16" s="243" t="s">
        <v>121</v>
      </c>
      <c r="C16" s="243"/>
      <c r="D16" s="243"/>
      <c r="E16" s="243"/>
      <c r="F16" s="243"/>
      <c r="G16" s="243"/>
      <c r="H16" s="172">
        <v>203739.53</v>
      </c>
      <c r="I16" s="173"/>
      <c r="J16" s="172">
        <v>169363.83</v>
      </c>
      <c r="K16" s="170">
        <v>0</v>
      </c>
      <c r="L16" s="154">
        <v>0</v>
      </c>
    </row>
    <row r="17" spans="1:14" x14ac:dyDescent="0.25">
      <c r="A17" s="171">
        <v>6381</v>
      </c>
      <c r="B17" s="247" t="s">
        <v>100</v>
      </c>
      <c r="C17" s="248"/>
      <c r="D17" s="248"/>
      <c r="E17" s="248"/>
      <c r="F17" s="248"/>
      <c r="G17" s="249"/>
      <c r="H17" s="172">
        <v>43290.54</v>
      </c>
      <c r="I17" s="173"/>
      <c r="J17" s="172">
        <v>30289.49</v>
      </c>
      <c r="K17" s="170">
        <v>0</v>
      </c>
      <c r="L17" s="154">
        <v>0</v>
      </c>
    </row>
    <row r="18" spans="1:14" x14ac:dyDescent="0.25">
      <c r="A18" s="167">
        <v>64</v>
      </c>
      <c r="B18" s="244" t="s">
        <v>17</v>
      </c>
      <c r="C18" s="245"/>
      <c r="D18" s="245"/>
      <c r="E18" s="245"/>
      <c r="F18" s="245"/>
      <c r="G18" s="246"/>
      <c r="H18" s="168">
        <v>117.69</v>
      </c>
      <c r="I18" s="174">
        <v>100</v>
      </c>
      <c r="J18" s="168">
        <v>68.08</v>
      </c>
      <c r="K18" s="169">
        <f t="shared" ref="K18:K38" si="0">J18/H18*100</f>
        <v>57.846885886651364</v>
      </c>
      <c r="L18" s="175">
        <f t="shared" ref="L18:L38" si="1">J18/I18*100</f>
        <v>68.08</v>
      </c>
      <c r="N18" s="33"/>
    </row>
    <row r="19" spans="1:14" x14ac:dyDescent="0.25">
      <c r="A19" s="171">
        <v>6413</v>
      </c>
      <c r="B19" s="243" t="s">
        <v>73</v>
      </c>
      <c r="C19" s="243"/>
      <c r="D19" s="243"/>
      <c r="E19" s="243"/>
      <c r="F19" s="243"/>
      <c r="G19" s="243"/>
      <c r="H19" s="172">
        <v>117.69</v>
      </c>
      <c r="I19" s="173"/>
      <c r="J19" s="172">
        <v>68.08</v>
      </c>
      <c r="K19" s="170">
        <f t="shared" si="0"/>
        <v>57.846885886651364</v>
      </c>
      <c r="L19" s="154">
        <v>0</v>
      </c>
    </row>
    <row r="20" spans="1:14" x14ac:dyDescent="0.25">
      <c r="A20" s="167">
        <v>65</v>
      </c>
      <c r="B20" s="244" t="s">
        <v>74</v>
      </c>
      <c r="C20" s="245"/>
      <c r="D20" s="245"/>
      <c r="E20" s="245"/>
      <c r="F20" s="245"/>
      <c r="G20" s="246"/>
      <c r="H20" s="168">
        <v>112808.64</v>
      </c>
      <c r="I20" s="174">
        <v>222000</v>
      </c>
      <c r="J20" s="168">
        <v>109865.34</v>
      </c>
      <c r="K20" s="169">
        <f t="shared" si="0"/>
        <v>97.390891335982772</v>
      </c>
      <c r="L20" s="175">
        <f t="shared" si="1"/>
        <v>49.488891891891889</v>
      </c>
    </row>
    <row r="21" spans="1:14" x14ac:dyDescent="0.25">
      <c r="A21" s="171">
        <v>6526</v>
      </c>
      <c r="B21" s="243" t="s">
        <v>19</v>
      </c>
      <c r="C21" s="243"/>
      <c r="D21" s="243"/>
      <c r="E21" s="243"/>
      <c r="F21" s="243"/>
      <c r="G21" s="243"/>
      <c r="H21" s="172">
        <v>112808.64</v>
      </c>
      <c r="I21" s="173"/>
      <c r="J21" s="172">
        <v>109865.34</v>
      </c>
      <c r="K21" s="170">
        <f t="shared" si="0"/>
        <v>97.390891335982772</v>
      </c>
      <c r="L21" s="154">
        <v>0</v>
      </c>
    </row>
    <row r="22" spans="1:14" x14ac:dyDescent="0.25">
      <c r="A22" s="167">
        <v>66</v>
      </c>
      <c r="B22" s="244" t="s">
        <v>18</v>
      </c>
      <c r="C22" s="245"/>
      <c r="D22" s="245"/>
      <c r="E22" s="245"/>
      <c r="F22" s="245"/>
      <c r="G22" s="246"/>
      <c r="H22" s="168">
        <f>H23+H24+H25</f>
        <v>455513.91000000003</v>
      </c>
      <c r="I22" s="174">
        <v>934300.04</v>
      </c>
      <c r="J22" s="168">
        <f>J23</f>
        <v>465844.37</v>
      </c>
      <c r="K22" s="169">
        <f t="shared" si="0"/>
        <v>102.2678692731908</v>
      </c>
      <c r="L22" s="175">
        <f t="shared" si="1"/>
        <v>49.860253671829021</v>
      </c>
    </row>
    <row r="23" spans="1:14" x14ac:dyDescent="0.25">
      <c r="A23" s="171">
        <v>6615</v>
      </c>
      <c r="B23" s="243" t="s">
        <v>48</v>
      </c>
      <c r="C23" s="243"/>
      <c r="D23" s="243"/>
      <c r="E23" s="243"/>
      <c r="F23" s="243"/>
      <c r="G23" s="243"/>
      <c r="H23" s="172">
        <v>453282.53</v>
      </c>
      <c r="I23" s="173"/>
      <c r="J23" s="172">
        <v>465844.37</v>
      </c>
      <c r="K23" s="170">
        <f t="shared" si="0"/>
        <v>102.77130468716717</v>
      </c>
      <c r="L23" s="154">
        <v>0</v>
      </c>
    </row>
    <row r="24" spans="1:14" x14ac:dyDescent="0.25">
      <c r="A24" s="171">
        <v>6631</v>
      </c>
      <c r="B24" s="247" t="s">
        <v>24</v>
      </c>
      <c r="C24" s="248"/>
      <c r="D24" s="248"/>
      <c r="E24" s="248"/>
      <c r="F24" s="248"/>
      <c r="G24" s="249"/>
      <c r="H24" s="172">
        <v>1614.38</v>
      </c>
      <c r="I24" s="173"/>
      <c r="J24" s="172">
        <v>0</v>
      </c>
      <c r="K24" s="170">
        <v>0</v>
      </c>
      <c r="L24" s="154">
        <v>0</v>
      </c>
    </row>
    <row r="25" spans="1:14" x14ac:dyDescent="0.25">
      <c r="A25" s="171">
        <v>6632</v>
      </c>
      <c r="B25" s="247" t="s">
        <v>129</v>
      </c>
      <c r="C25" s="248"/>
      <c r="D25" s="248"/>
      <c r="E25" s="248"/>
      <c r="F25" s="248"/>
      <c r="G25" s="249"/>
      <c r="H25" s="172">
        <v>617</v>
      </c>
      <c r="I25" s="173"/>
      <c r="J25" s="172">
        <v>0</v>
      </c>
      <c r="K25" s="170">
        <v>0</v>
      </c>
      <c r="L25" s="154">
        <v>0</v>
      </c>
    </row>
    <row r="26" spans="1:14" x14ac:dyDescent="0.25">
      <c r="A26" s="167">
        <v>67</v>
      </c>
      <c r="B26" s="244" t="s">
        <v>113</v>
      </c>
      <c r="C26" s="245"/>
      <c r="D26" s="245"/>
      <c r="E26" s="245"/>
      <c r="F26" s="245"/>
      <c r="G26" s="246"/>
      <c r="H26" s="168">
        <f>H27+H28+H29</f>
        <v>1252299.9100000001</v>
      </c>
      <c r="I26" s="168">
        <v>2552348.56</v>
      </c>
      <c r="J26" s="168">
        <f>J27+J28+J29</f>
        <v>1213767.97</v>
      </c>
      <c r="K26" s="169">
        <f t="shared" si="0"/>
        <v>96.923106063307145</v>
      </c>
      <c r="L26" s="175">
        <f t="shared" si="1"/>
        <v>47.55494563015327</v>
      </c>
      <c r="M26" s="33"/>
    </row>
    <row r="27" spans="1:14" x14ac:dyDescent="0.25">
      <c r="A27" s="171">
        <v>6711</v>
      </c>
      <c r="B27" s="243" t="s">
        <v>75</v>
      </c>
      <c r="C27" s="243"/>
      <c r="D27" s="243"/>
      <c r="E27" s="243"/>
      <c r="F27" s="243"/>
      <c r="G27" s="243"/>
      <c r="H27" s="172">
        <v>44100.91</v>
      </c>
      <c r="I27" s="173"/>
      <c r="J27" s="172">
        <v>48539.21</v>
      </c>
      <c r="K27" s="170">
        <f t="shared" si="0"/>
        <v>110.06396466648873</v>
      </c>
      <c r="L27" s="154">
        <v>0</v>
      </c>
    </row>
    <row r="28" spans="1:14" x14ac:dyDescent="0.25">
      <c r="A28" s="171">
        <v>6712</v>
      </c>
      <c r="B28" s="243" t="s">
        <v>76</v>
      </c>
      <c r="C28" s="243"/>
      <c r="D28" s="243"/>
      <c r="E28" s="243"/>
      <c r="F28" s="243"/>
      <c r="G28" s="243"/>
      <c r="H28" s="172">
        <v>101502.43</v>
      </c>
      <c r="I28" s="173"/>
      <c r="J28" s="172">
        <v>38148.61</v>
      </c>
      <c r="K28" s="170">
        <f t="shared" si="0"/>
        <v>37.583937645630755</v>
      </c>
      <c r="L28" s="154">
        <v>0</v>
      </c>
    </row>
    <row r="29" spans="1:14" x14ac:dyDescent="0.25">
      <c r="A29" s="171">
        <v>6731</v>
      </c>
      <c r="B29" s="243" t="s">
        <v>20</v>
      </c>
      <c r="C29" s="243"/>
      <c r="D29" s="243"/>
      <c r="E29" s="243"/>
      <c r="F29" s="243"/>
      <c r="G29" s="243"/>
      <c r="H29" s="172">
        <v>1106696.57</v>
      </c>
      <c r="I29" s="173"/>
      <c r="J29" s="172">
        <v>1127080.1499999999</v>
      </c>
      <c r="K29" s="170">
        <f t="shared" si="0"/>
        <v>101.8418399905224</v>
      </c>
      <c r="L29" s="154">
        <v>0</v>
      </c>
    </row>
    <row r="30" spans="1:14" x14ac:dyDescent="0.25">
      <c r="A30" s="167">
        <v>68</v>
      </c>
      <c r="B30" s="244" t="s">
        <v>77</v>
      </c>
      <c r="C30" s="245"/>
      <c r="D30" s="245"/>
      <c r="E30" s="245"/>
      <c r="F30" s="245"/>
      <c r="G30" s="176"/>
      <c r="H30" s="168">
        <v>0</v>
      </c>
      <c r="I30" s="174">
        <v>0</v>
      </c>
      <c r="J30" s="168">
        <v>1353.09</v>
      </c>
      <c r="K30" s="169">
        <v>0</v>
      </c>
      <c r="L30" s="175">
        <v>0</v>
      </c>
    </row>
    <row r="31" spans="1:14" x14ac:dyDescent="0.25">
      <c r="A31" s="171">
        <v>6831</v>
      </c>
      <c r="B31" s="247" t="s">
        <v>77</v>
      </c>
      <c r="C31" s="248"/>
      <c r="D31" s="248"/>
      <c r="E31" s="248"/>
      <c r="F31" s="248"/>
      <c r="G31" s="176"/>
      <c r="H31" s="172">
        <v>0</v>
      </c>
      <c r="I31" s="173"/>
      <c r="J31" s="172">
        <v>1353.09</v>
      </c>
      <c r="K31" s="170">
        <v>0</v>
      </c>
      <c r="L31" s="154">
        <v>0</v>
      </c>
    </row>
    <row r="32" spans="1:14" x14ac:dyDescent="0.25">
      <c r="A32" s="165">
        <v>7</v>
      </c>
      <c r="B32" s="253" t="s">
        <v>2</v>
      </c>
      <c r="C32" s="254"/>
      <c r="D32" s="254"/>
      <c r="E32" s="254"/>
      <c r="F32" s="254"/>
      <c r="G32" s="255"/>
      <c r="H32" s="166">
        <v>24.09</v>
      </c>
      <c r="I32" s="177">
        <v>3550</v>
      </c>
      <c r="J32" s="166">
        <f>J33</f>
        <v>3673</v>
      </c>
      <c r="K32" s="166">
        <v>0</v>
      </c>
      <c r="L32" s="148">
        <f t="shared" si="1"/>
        <v>103.46478873239437</v>
      </c>
      <c r="M32" s="33"/>
    </row>
    <row r="33" spans="1:14" x14ac:dyDescent="0.25">
      <c r="A33" s="167">
        <v>72</v>
      </c>
      <c r="B33" s="244" t="s">
        <v>78</v>
      </c>
      <c r="C33" s="245"/>
      <c r="D33" s="245"/>
      <c r="E33" s="245"/>
      <c r="F33" s="245"/>
      <c r="G33" s="246"/>
      <c r="H33" s="168">
        <v>24.09</v>
      </c>
      <c r="I33" s="178">
        <v>3550</v>
      </c>
      <c r="J33" s="168">
        <f>J35+J36+J37</f>
        <v>3673</v>
      </c>
      <c r="K33" s="169">
        <v>0</v>
      </c>
      <c r="L33" s="175">
        <f t="shared" si="1"/>
        <v>103.46478873239437</v>
      </c>
    </row>
    <row r="34" spans="1:14" x14ac:dyDescent="0.25">
      <c r="A34" s="171">
        <v>7211</v>
      </c>
      <c r="B34" s="243" t="s">
        <v>50</v>
      </c>
      <c r="C34" s="243"/>
      <c r="D34" s="243"/>
      <c r="E34" s="243"/>
      <c r="F34" s="243"/>
      <c r="G34" s="243"/>
      <c r="H34" s="172">
        <v>24.09</v>
      </c>
      <c r="I34" s="173"/>
      <c r="J34" s="172">
        <v>0</v>
      </c>
      <c r="K34" s="170">
        <v>0</v>
      </c>
      <c r="L34" s="154">
        <v>0</v>
      </c>
    </row>
    <row r="35" spans="1:14" x14ac:dyDescent="0.25">
      <c r="A35" s="171">
        <v>7221</v>
      </c>
      <c r="B35" s="243" t="s">
        <v>47</v>
      </c>
      <c r="C35" s="243"/>
      <c r="D35" s="243"/>
      <c r="E35" s="243"/>
      <c r="F35" s="243"/>
      <c r="G35" s="243"/>
      <c r="H35" s="172">
        <v>0</v>
      </c>
      <c r="I35" s="173"/>
      <c r="J35" s="172">
        <v>14</v>
      </c>
      <c r="K35" s="170">
        <v>0</v>
      </c>
      <c r="L35" s="154">
        <v>0</v>
      </c>
    </row>
    <row r="36" spans="1:14" x14ac:dyDescent="0.25">
      <c r="A36" s="171">
        <v>7224</v>
      </c>
      <c r="B36" s="247" t="s">
        <v>51</v>
      </c>
      <c r="C36" s="248"/>
      <c r="D36" s="248"/>
      <c r="E36" s="248"/>
      <c r="F36" s="248"/>
      <c r="G36" s="249"/>
      <c r="H36" s="172">
        <v>0</v>
      </c>
      <c r="I36" s="173"/>
      <c r="J36" s="172">
        <v>851</v>
      </c>
      <c r="K36" s="170">
        <v>0</v>
      </c>
      <c r="L36" s="154">
        <v>0</v>
      </c>
    </row>
    <row r="37" spans="1:14" x14ac:dyDescent="0.25">
      <c r="A37" s="171">
        <v>7231</v>
      </c>
      <c r="B37" s="247" t="s">
        <v>79</v>
      </c>
      <c r="C37" s="248"/>
      <c r="D37" s="248"/>
      <c r="E37" s="248"/>
      <c r="F37" s="248"/>
      <c r="G37" s="249"/>
      <c r="H37" s="172">
        <v>0</v>
      </c>
      <c r="I37" s="173"/>
      <c r="J37" s="172">
        <v>2808</v>
      </c>
      <c r="K37" s="170">
        <v>0</v>
      </c>
      <c r="L37" s="154">
        <v>0</v>
      </c>
      <c r="N37" s="34"/>
    </row>
    <row r="38" spans="1:14" x14ac:dyDescent="0.25">
      <c r="A38" s="256" t="s">
        <v>80</v>
      </c>
      <c r="B38" s="257"/>
      <c r="C38" s="257"/>
      <c r="D38" s="257"/>
      <c r="E38" s="257"/>
      <c r="F38" s="257"/>
      <c r="G38" s="258"/>
      <c r="H38" s="166">
        <f>H32+H13</f>
        <v>2067794.3100000003</v>
      </c>
      <c r="I38" s="166">
        <f>I13+I32</f>
        <v>4361498.5999999996</v>
      </c>
      <c r="J38" s="166">
        <f>J32+J13</f>
        <v>2043998.98</v>
      </c>
      <c r="K38" s="166">
        <f t="shared" si="0"/>
        <v>98.849240957626961</v>
      </c>
      <c r="L38" s="148">
        <f t="shared" si="1"/>
        <v>46.864602455678884</v>
      </c>
    </row>
    <row r="40" spans="1:14" x14ac:dyDescent="0.25">
      <c r="K40" s="33"/>
    </row>
    <row r="41" spans="1:14" x14ac:dyDescent="0.25">
      <c r="L41" s="33"/>
      <c r="M41" s="33"/>
    </row>
    <row r="43" spans="1:14" ht="22.5" x14ac:dyDescent="0.25">
      <c r="A43" s="143" t="s">
        <v>97</v>
      </c>
      <c r="B43" s="235" t="s">
        <v>96</v>
      </c>
      <c r="C43" s="235"/>
      <c r="D43" s="235"/>
      <c r="E43" s="235"/>
      <c r="F43" s="235"/>
      <c r="G43" s="235"/>
      <c r="H43" s="68" t="s">
        <v>132</v>
      </c>
      <c r="I43" s="68" t="s">
        <v>134</v>
      </c>
      <c r="J43" s="68" t="s">
        <v>133</v>
      </c>
      <c r="K43" s="68" t="s">
        <v>115</v>
      </c>
      <c r="L43" s="68" t="s">
        <v>115</v>
      </c>
    </row>
    <row r="44" spans="1:14" x14ac:dyDescent="0.25">
      <c r="A44" s="144">
        <v>0</v>
      </c>
      <c r="B44" s="236">
        <v>1</v>
      </c>
      <c r="C44" s="236"/>
      <c r="D44" s="236"/>
      <c r="E44" s="236"/>
      <c r="F44" s="236"/>
      <c r="G44" s="236"/>
      <c r="H44" s="145">
        <v>2</v>
      </c>
      <c r="I44" s="145">
        <v>3</v>
      </c>
      <c r="J44" s="145">
        <v>4</v>
      </c>
      <c r="K44" s="68" t="s">
        <v>116</v>
      </c>
      <c r="L44" s="68" t="s">
        <v>117</v>
      </c>
    </row>
    <row r="45" spans="1:14" x14ac:dyDescent="0.25">
      <c r="A45" s="146">
        <v>3</v>
      </c>
      <c r="B45" s="259" t="s">
        <v>11</v>
      </c>
      <c r="C45" s="260"/>
      <c r="D45" s="260"/>
      <c r="E45" s="260"/>
      <c r="F45" s="260"/>
      <c r="G45" s="261"/>
      <c r="H45" s="147">
        <f>H46+H55+H86+H91</f>
        <v>1989949.0699999998</v>
      </c>
      <c r="I45" s="147">
        <f>I46+I55+I86+I91</f>
        <v>4397117.5999999996</v>
      </c>
      <c r="J45" s="147">
        <f>J46+J55+J86</f>
        <v>2147793.2399999998</v>
      </c>
      <c r="K45" s="147">
        <f>J45/H45*100</f>
        <v>107.93207084440608</v>
      </c>
      <c r="L45" s="148">
        <f>J45/I45*100</f>
        <v>48.845480957798351</v>
      </c>
      <c r="M45" s="33"/>
    </row>
    <row r="46" spans="1:14" x14ac:dyDescent="0.25">
      <c r="A46" s="149">
        <v>31</v>
      </c>
      <c r="B46" s="250" t="s">
        <v>4</v>
      </c>
      <c r="C46" s="251"/>
      <c r="D46" s="251"/>
      <c r="E46" s="251"/>
      <c r="F46" s="251"/>
      <c r="G46" s="252"/>
      <c r="H46" s="150">
        <f>H47+H51+H53</f>
        <v>1371233.2399999998</v>
      </c>
      <c r="I46" s="150">
        <v>2908335</v>
      </c>
      <c r="J46" s="150">
        <f>J47+J51+J53</f>
        <v>1455258.63</v>
      </c>
      <c r="K46" s="150">
        <f>J46/H46*100</f>
        <v>106.12772412080677</v>
      </c>
      <c r="L46" s="151">
        <f>J46/I46*100</f>
        <v>50.037517342396931</v>
      </c>
      <c r="M46" s="33"/>
      <c r="N46" s="33"/>
    </row>
    <row r="47" spans="1:14" x14ac:dyDescent="0.25">
      <c r="A47" s="149">
        <v>311</v>
      </c>
      <c r="B47" s="250" t="s">
        <v>81</v>
      </c>
      <c r="C47" s="251"/>
      <c r="D47" s="251"/>
      <c r="E47" s="251"/>
      <c r="F47" s="251"/>
      <c r="G47" s="252"/>
      <c r="H47" s="150">
        <f>H48+H49+H50</f>
        <v>1134636.17</v>
      </c>
      <c r="I47" s="150"/>
      <c r="J47" s="150">
        <f>J48+J50</f>
        <v>1198686.25</v>
      </c>
      <c r="K47" s="150">
        <f t="shared" ref="K47:K88" si="2">J47/H47*100</f>
        <v>105.6449883842501</v>
      </c>
      <c r="L47" s="151"/>
      <c r="M47" s="33"/>
    </row>
    <row r="48" spans="1:14" x14ac:dyDescent="0.25">
      <c r="A48" s="152">
        <v>3111</v>
      </c>
      <c r="B48" s="231" t="s">
        <v>35</v>
      </c>
      <c r="C48" s="232"/>
      <c r="D48" s="232"/>
      <c r="E48" s="232"/>
      <c r="F48" s="232"/>
      <c r="G48" s="233"/>
      <c r="H48" s="153">
        <v>1007081.38</v>
      </c>
      <c r="I48" s="154"/>
      <c r="J48" s="153">
        <v>1074291.58</v>
      </c>
      <c r="K48" s="153">
        <f t="shared" si="2"/>
        <v>106.67376056540733</v>
      </c>
      <c r="L48" s="155"/>
    </row>
    <row r="49" spans="1:12" x14ac:dyDescent="0.25">
      <c r="A49" s="152">
        <v>3112</v>
      </c>
      <c r="B49" s="231" t="s">
        <v>55</v>
      </c>
      <c r="C49" s="232"/>
      <c r="D49" s="232"/>
      <c r="E49" s="232"/>
      <c r="F49" s="232"/>
      <c r="G49" s="233"/>
      <c r="H49" s="153">
        <v>5040</v>
      </c>
      <c r="I49" s="154"/>
      <c r="J49" s="153">
        <v>0</v>
      </c>
      <c r="K49" s="153">
        <f t="shared" si="2"/>
        <v>0</v>
      </c>
      <c r="L49" s="155"/>
    </row>
    <row r="50" spans="1:12" x14ac:dyDescent="0.25">
      <c r="A50" s="152">
        <v>3113</v>
      </c>
      <c r="B50" s="231" t="s">
        <v>52</v>
      </c>
      <c r="C50" s="232"/>
      <c r="D50" s="232"/>
      <c r="E50" s="232"/>
      <c r="F50" s="232"/>
      <c r="G50" s="233"/>
      <c r="H50" s="153">
        <v>122514.79</v>
      </c>
      <c r="I50" s="154"/>
      <c r="J50" s="153">
        <v>124394.67</v>
      </c>
      <c r="K50" s="153">
        <f t="shared" si="2"/>
        <v>101.53441066176583</v>
      </c>
      <c r="L50" s="155"/>
    </row>
    <row r="51" spans="1:12" x14ac:dyDescent="0.25">
      <c r="A51" s="149">
        <v>312</v>
      </c>
      <c r="B51" s="250" t="s">
        <v>82</v>
      </c>
      <c r="C51" s="251"/>
      <c r="D51" s="251"/>
      <c r="E51" s="251"/>
      <c r="F51" s="251"/>
      <c r="G51" s="252"/>
      <c r="H51" s="150">
        <v>57621.89</v>
      </c>
      <c r="I51" s="156"/>
      <c r="J51" s="150">
        <v>60865.77</v>
      </c>
      <c r="K51" s="150">
        <f t="shared" si="2"/>
        <v>105.62959666890481</v>
      </c>
      <c r="L51" s="151"/>
    </row>
    <row r="52" spans="1:12" x14ac:dyDescent="0.25">
      <c r="A52" s="152">
        <v>3121</v>
      </c>
      <c r="B52" s="231" t="s">
        <v>82</v>
      </c>
      <c r="C52" s="232"/>
      <c r="D52" s="232"/>
      <c r="E52" s="232"/>
      <c r="F52" s="232"/>
      <c r="G52" s="233"/>
      <c r="H52" s="153">
        <v>57621.89</v>
      </c>
      <c r="I52" s="154"/>
      <c r="J52" s="153">
        <v>60865.77</v>
      </c>
      <c r="K52" s="153">
        <f t="shared" si="2"/>
        <v>105.62959666890481</v>
      </c>
      <c r="L52" s="155"/>
    </row>
    <row r="53" spans="1:12" x14ac:dyDescent="0.25">
      <c r="A53" s="149">
        <v>313</v>
      </c>
      <c r="B53" s="250" t="s">
        <v>23</v>
      </c>
      <c r="C53" s="251"/>
      <c r="D53" s="251"/>
      <c r="E53" s="251"/>
      <c r="F53" s="251"/>
      <c r="G53" s="252"/>
      <c r="H53" s="150">
        <v>178975.18</v>
      </c>
      <c r="I53" s="156"/>
      <c r="J53" s="150">
        <f>J54</f>
        <v>195706.61</v>
      </c>
      <c r="K53" s="150">
        <f t="shared" si="2"/>
        <v>109.34846384845093</v>
      </c>
      <c r="L53" s="151"/>
    </row>
    <row r="54" spans="1:12" x14ac:dyDescent="0.25">
      <c r="A54" s="152">
        <v>3132</v>
      </c>
      <c r="B54" s="231" t="s">
        <v>36</v>
      </c>
      <c r="C54" s="232"/>
      <c r="D54" s="232"/>
      <c r="E54" s="232"/>
      <c r="F54" s="232"/>
      <c r="G54" s="233"/>
      <c r="H54" s="153">
        <v>178975.18</v>
      </c>
      <c r="I54" s="154"/>
      <c r="J54" s="153">
        <v>195706.61</v>
      </c>
      <c r="K54" s="153">
        <f t="shared" si="2"/>
        <v>109.34846384845093</v>
      </c>
      <c r="L54" s="155"/>
    </row>
    <row r="55" spans="1:12" x14ac:dyDescent="0.25">
      <c r="A55" s="149">
        <v>32</v>
      </c>
      <c r="B55" s="250" t="s">
        <v>5</v>
      </c>
      <c r="C55" s="251"/>
      <c r="D55" s="251"/>
      <c r="E55" s="251"/>
      <c r="F55" s="251"/>
      <c r="G55" s="252"/>
      <c r="H55" s="156">
        <f>H56+H60+H67+H79+H77</f>
        <v>581971.97</v>
      </c>
      <c r="I55" s="156">
        <v>1484882.6</v>
      </c>
      <c r="J55" s="156">
        <f>J56+J60+J67+J77+J79</f>
        <v>690820.58000000007</v>
      </c>
      <c r="K55" s="150">
        <f t="shared" si="2"/>
        <v>118.70341109383673</v>
      </c>
      <c r="L55" s="151">
        <f t="shared" ref="L55:L86" si="3">J55/I55*100</f>
        <v>46.523582403080219</v>
      </c>
    </row>
    <row r="56" spans="1:12" x14ac:dyDescent="0.25">
      <c r="A56" s="149">
        <v>321</v>
      </c>
      <c r="B56" s="250" t="s">
        <v>26</v>
      </c>
      <c r="C56" s="251"/>
      <c r="D56" s="251"/>
      <c r="E56" s="251"/>
      <c r="F56" s="251"/>
      <c r="G56" s="252"/>
      <c r="H56" s="150">
        <f t="shared" ref="H56" si="4">H57+H58+H59</f>
        <v>35931.090000000004</v>
      </c>
      <c r="I56" s="150"/>
      <c r="J56" s="150">
        <f>J57+J58+J59</f>
        <v>37972.160000000003</v>
      </c>
      <c r="K56" s="150">
        <f t="shared" si="2"/>
        <v>105.68051233625253</v>
      </c>
      <c r="L56" s="151"/>
    </row>
    <row r="57" spans="1:12" x14ac:dyDescent="0.25">
      <c r="A57" s="152">
        <v>3211</v>
      </c>
      <c r="B57" s="231" t="s">
        <v>37</v>
      </c>
      <c r="C57" s="232"/>
      <c r="D57" s="232"/>
      <c r="E57" s="232"/>
      <c r="F57" s="232"/>
      <c r="G57" s="233"/>
      <c r="H57" s="153">
        <v>2913.24</v>
      </c>
      <c r="I57" s="153"/>
      <c r="J57" s="153">
        <v>2289.8000000000002</v>
      </c>
      <c r="K57" s="153">
        <f t="shared" si="2"/>
        <v>78.599772075077937</v>
      </c>
      <c r="L57" s="155"/>
    </row>
    <row r="58" spans="1:12" x14ac:dyDescent="0.25">
      <c r="A58" s="152">
        <v>3212</v>
      </c>
      <c r="B58" s="231" t="s">
        <v>83</v>
      </c>
      <c r="C58" s="232"/>
      <c r="D58" s="232"/>
      <c r="E58" s="232"/>
      <c r="F58" s="232"/>
      <c r="G58" s="233"/>
      <c r="H58" s="153">
        <v>30972.12</v>
      </c>
      <c r="I58" s="153"/>
      <c r="J58" s="153">
        <v>33653.360000000001</v>
      </c>
      <c r="K58" s="153">
        <f t="shared" si="2"/>
        <v>108.65694695745722</v>
      </c>
      <c r="L58" s="155"/>
    </row>
    <row r="59" spans="1:12" x14ac:dyDescent="0.25">
      <c r="A59" s="152">
        <v>3213</v>
      </c>
      <c r="B59" s="231" t="s">
        <v>29</v>
      </c>
      <c r="C59" s="232"/>
      <c r="D59" s="232"/>
      <c r="E59" s="232"/>
      <c r="F59" s="232"/>
      <c r="G59" s="233"/>
      <c r="H59" s="153">
        <v>2045.73</v>
      </c>
      <c r="I59" s="153"/>
      <c r="J59" s="153">
        <v>2029</v>
      </c>
      <c r="K59" s="153">
        <f t="shared" si="2"/>
        <v>99.182199019420935</v>
      </c>
      <c r="L59" s="155"/>
    </row>
    <row r="60" spans="1:12" x14ac:dyDescent="0.25">
      <c r="A60" s="149">
        <v>322</v>
      </c>
      <c r="B60" s="250" t="s">
        <v>27</v>
      </c>
      <c r="C60" s="251"/>
      <c r="D60" s="251"/>
      <c r="E60" s="251"/>
      <c r="F60" s="251"/>
      <c r="G60" s="252"/>
      <c r="H60" s="150">
        <f t="shared" ref="H60" si="5">H61+H62+H63+H64+H65+H66</f>
        <v>34561.370000000003</v>
      </c>
      <c r="I60" s="150"/>
      <c r="J60" s="150">
        <f>J61+J62+J63+J64+J65+J66</f>
        <v>28535.750000000004</v>
      </c>
      <c r="K60" s="150">
        <f t="shared" si="2"/>
        <v>82.565448071068943</v>
      </c>
      <c r="L60" s="151"/>
    </row>
    <row r="61" spans="1:12" x14ac:dyDescent="0.25">
      <c r="A61" s="152">
        <v>3221</v>
      </c>
      <c r="B61" s="231" t="s">
        <v>30</v>
      </c>
      <c r="C61" s="232"/>
      <c r="D61" s="232"/>
      <c r="E61" s="232"/>
      <c r="F61" s="232"/>
      <c r="G61" s="233"/>
      <c r="H61" s="153">
        <v>12444.8</v>
      </c>
      <c r="I61" s="153"/>
      <c r="J61" s="153">
        <v>12210.69</v>
      </c>
      <c r="K61" s="153">
        <f t="shared" si="2"/>
        <v>98.118812676780678</v>
      </c>
      <c r="L61" s="155"/>
    </row>
    <row r="62" spans="1:12" x14ac:dyDescent="0.25">
      <c r="A62" s="152">
        <v>3222</v>
      </c>
      <c r="B62" s="231" t="s">
        <v>31</v>
      </c>
      <c r="C62" s="232"/>
      <c r="D62" s="232"/>
      <c r="E62" s="232"/>
      <c r="F62" s="232"/>
      <c r="G62" s="233"/>
      <c r="H62" s="153">
        <v>830.27</v>
      </c>
      <c r="I62" s="153"/>
      <c r="J62" s="153">
        <v>262.52999999999997</v>
      </c>
      <c r="K62" s="153">
        <f t="shared" si="2"/>
        <v>31.61983451166488</v>
      </c>
      <c r="L62" s="155"/>
    </row>
    <row r="63" spans="1:12" x14ac:dyDescent="0.25">
      <c r="A63" s="152">
        <v>3223</v>
      </c>
      <c r="B63" s="231" t="s">
        <v>38</v>
      </c>
      <c r="C63" s="232"/>
      <c r="D63" s="232"/>
      <c r="E63" s="232"/>
      <c r="F63" s="232"/>
      <c r="G63" s="233"/>
      <c r="H63" s="153">
        <v>19134.39</v>
      </c>
      <c r="I63" s="153"/>
      <c r="J63" s="153">
        <v>15545.94</v>
      </c>
      <c r="K63" s="153">
        <f t="shared" si="2"/>
        <v>81.246070556730587</v>
      </c>
      <c r="L63" s="155"/>
    </row>
    <row r="64" spans="1:12" x14ac:dyDescent="0.25">
      <c r="A64" s="152">
        <v>3224</v>
      </c>
      <c r="B64" s="231" t="s">
        <v>39</v>
      </c>
      <c r="C64" s="232"/>
      <c r="D64" s="232"/>
      <c r="E64" s="232"/>
      <c r="F64" s="232"/>
      <c r="G64" s="233"/>
      <c r="H64" s="153">
        <v>59.06</v>
      </c>
      <c r="I64" s="153"/>
      <c r="J64" s="153">
        <v>49.28</v>
      </c>
      <c r="K64" s="153">
        <f t="shared" si="2"/>
        <v>83.440568912969866</v>
      </c>
      <c r="L64" s="155"/>
    </row>
    <row r="65" spans="1:12" x14ac:dyDescent="0.25">
      <c r="A65" s="152">
        <v>3225</v>
      </c>
      <c r="B65" s="231" t="s">
        <v>84</v>
      </c>
      <c r="C65" s="232"/>
      <c r="D65" s="232"/>
      <c r="E65" s="232"/>
      <c r="F65" s="232"/>
      <c r="G65" s="233"/>
      <c r="H65" s="153">
        <v>1672.41</v>
      </c>
      <c r="I65" s="153"/>
      <c r="J65" s="153">
        <v>467.31</v>
      </c>
      <c r="K65" s="153">
        <f t="shared" si="2"/>
        <v>27.942310796993556</v>
      </c>
      <c r="L65" s="155"/>
    </row>
    <row r="66" spans="1:12" x14ac:dyDescent="0.25">
      <c r="A66" s="152">
        <v>3227</v>
      </c>
      <c r="B66" s="231" t="s">
        <v>85</v>
      </c>
      <c r="C66" s="232"/>
      <c r="D66" s="232"/>
      <c r="E66" s="232"/>
      <c r="F66" s="232"/>
      <c r="G66" s="233"/>
      <c r="H66" s="153">
        <v>420.44</v>
      </c>
      <c r="I66" s="153"/>
      <c r="J66" s="153">
        <v>0</v>
      </c>
      <c r="K66" s="153">
        <f t="shared" si="2"/>
        <v>0</v>
      </c>
      <c r="L66" s="155"/>
    </row>
    <row r="67" spans="1:12" x14ac:dyDescent="0.25">
      <c r="A67" s="157">
        <v>323</v>
      </c>
      <c r="B67" s="251" t="s">
        <v>86</v>
      </c>
      <c r="C67" s="251"/>
      <c r="D67" s="251"/>
      <c r="E67" s="251"/>
      <c r="F67" s="251"/>
      <c r="G67" s="252"/>
      <c r="H67" s="150">
        <f t="shared" ref="H67" si="6">H68+H69+H70+H71+H72+H73+H74+H75+H76</f>
        <v>161381.88999999998</v>
      </c>
      <c r="I67" s="150"/>
      <c r="J67" s="150">
        <f>J68+J69+J70+J71+J72+J73+J74+J75+J76</f>
        <v>177435.06</v>
      </c>
      <c r="K67" s="150">
        <f t="shared" si="2"/>
        <v>109.94731812844675</v>
      </c>
      <c r="L67" s="151"/>
    </row>
    <row r="68" spans="1:12" x14ac:dyDescent="0.25">
      <c r="A68" s="152">
        <v>3231</v>
      </c>
      <c r="B68" s="231" t="s">
        <v>40</v>
      </c>
      <c r="C68" s="232"/>
      <c r="D68" s="232"/>
      <c r="E68" s="232"/>
      <c r="F68" s="232"/>
      <c r="G68" s="233"/>
      <c r="H68" s="153">
        <v>7834.83</v>
      </c>
      <c r="I68" s="153"/>
      <c r="J68" s="153">
        <v>7682.74</v>
      </c>
      <c r="K68" s="153">
        <f t="shared" si="2"/>
        <v>98.058796425704202</v>
      </c>
      <c r="L68" s="155"/>
    </row>
    <row r="69" spans="1:12" x14ac:dyDescent="0.25">
      <c r="A69" s="152">
        <v>3232</v>
      </c>
      <c r="B69" s="231" t="s">
        <v>41</v>
      </c>
      <c r="C69" s="232"/>
      <c r="D69" s="232"/>
      <c r="E69" s="232"/>
      <c r="F69" s="232"/>
      <c r="G69" s="233"/>
      <c r="H69" s="153">
        <v>23480</v>
      </c>
      <c r="I69" s="153"/>
      <c r="J69" s="153">
        <v>28580.59</v>
      </c>
      <c r="K69" s="153">
        <f t="shared" si="2"/>
        <v>121.72312606473594</v>
      </c>
      <c r="L69" s="155"/>
    </row>
    <row r="70" spans="1:12" x14ac:dyDescent="0.25">
      <c r="A70" s="152">
        <v>3233</v>
      </c>
      <c r="B70" s="231" t="s">
        <v>53</v>
      </c>
      <c r="C70" s="232"/>
      <c r="D70" s="232"/>
      <c r="E70" s="232"/>
      <c r="F70" s="232"/>
      <c r="G70" s="233"/>
      <c r="H70" s="153">
        <v>190</v>
      </c>
      <c r="I70" s="153"/>
      <c r="J70" s="153">
        <v>279</v>
      </c>
      <c r="K70" s="153">
        <f t="shared" si="2"/>
        <v>146.84210526315789</v>
      </c>
      <c r="L70" s="155"/>
    </row>
    <row r="71" spans="1:12" x14ac:dyDescent="0.25">
      <c r="A71" s="152">
        <v>3234</v>
      </c>
      <c r="B71" s="231" t="s">
        <v>42</v>
      </c>
      <c r="C71" s="232"/>
      <c r="D71" s="232"/>
      <c r="E71" s="232"/>
      <c r="F71" s="232"/>
      <c r="G71" s="233"/>
      <c r="H71" s="153">
        <v>10552.03</v>
      </c>
      <c r="I71" s="153"/>
      <c r="J71" s="153">
        <v>11670.25</v>
      </c>
      <c r="K71" s="153">
        <f t="shared" si="2"/>
        <v>110.59720262357101</v>
      </c>
      <c r="L71" s="155"/>
    </row>
    <row r="72" spans="1:12" x14ac:dyDescent="0.25">
      <c r="A72" s="152">
        <v>3235</v>
      </c>
      <c r="B72" s="231" t="s">
        <v>34</v>
      </c>
      <c r="C72" s="232"/>
      <c r="D72" s="232"/>
      <c r="E72" s="232"/>
      <c r="F72" s="232"/>
      <c r="G72" s="233"/>
      <c r="H72" s="153">
        <v>2283.61</v>
      </c>
      <c r="I72" s="153"/>
      <c r="J72" s="153">
        <v>5723.89</v>
      </c>
      <c r="K72" s="153">
        <f t="shared" si="2"/>
        <v>250.65094302442188</v>
      </c>
      <c r="L72" s="155"/>
    </row>
    <row r="73" spans="1:12" x14ac:dyDescent="0.25">
      <c r="A73" s="152">
        <v>3236</v>
      </c>
      <c r="B73" s="231" t="s">
        <v>65</v>
      </c>
      <c r="C73" s="232"/>
      <c r="D73" s="232"/>
      <c r="E73" s="232"/>
      <c r="F73" s="232"/>
      <c r="G73" s="233"/>
      <c r="H73" s="153">
        <v>42247.35</v>
      </c>
      <c r="I73" s="153"/>
      <c r="J73" s="153">
        <v>55900.02</v>
      </c>
      <c r="K73" s="153">
        <f t="shared" si="2"/>
        <v>132.31603875746052</v>
      </c>
      <c r="L73" s="155"/>
    </row>
    <row r="74" spans="1:12" x14ac:dyDescent="0.25">
      <c r="A74" s="152">
        <v>3237</v>
      </c>
      <c r="B74" s="231" t="s">
        <v>32</v>
      </c>
      <c r="C74" s="232"/>
      <c r="D74" s="232"/>
      <c r="E74" s="232"/>
      <c r="F74" s="232"/>
      <c r="G74" s="233"/>
      <c r="H74" s="153">
        <v>32765.9</v>
      </c>
      <c r="I74" s="153"/>
      <c r="J74" s="153">
        <v>15569.97</v>
      </c>
      <c r="K74" s="153">
        <f t="shared" si="2"/>
        <v>47.518822922611612</v>
      </c>
      <c r="L74" s="155"/>
    </row>
    <row r="75" spans="1:12" x14ac:dyDescent="0.25">
      <c r="A75" s="152">
        <v>3238</v>
      </c>
      <c r="B75" s="231" t="s">
        <v>43</v>
      </c>
      <c r="C75" s="232"/>
      <c r="D75" s="232"/>
      <c r="E75" s="232"/>
      <c r="F75" s="232"/>
      <c r="G75" s="233"/>
      <c r="H75" s="153">
        <v>26218.74</v>
      </c>
      <c r="I75" s="153"/>
      <c r="J75" s="153">
        <v>32141.78</v>
      </c>
      <c r="K75" s="153">
        <f t="shared" si="2"/>
        <v>122.59086439699236</v>
      </c>
      <c r="L75" s="155"/>
    </row>
    <row r="76" spans="1:12" x14ac:dyDescent="0.25">
      <c r="A76" s="152">
        <v>3239</v>
      </c>
      <c r="B76" s="231" t="s">
        <v>33</v>
      </c>
      <c r="C76" s="232"/>
      <c r="D76" s="232"/>
      <c r="E76" s="232"/>
      <c r="F76" s="232"/>
      <c r="G76" s="233"/>
      <c r="H76" s="153">
        <v>15809.43</v>
      </c>
      <c r="I76" s="153"/>
      <c r="J76" s="153">
        <v>19886.82</v>
      </c>
      <c r="K76" s="153">
        <f>J76/H76*100</f>
        <v>125.79087291572182</v>
      </c>
      <c r="L76" s="155"/>
    </row>
    <row r="77" spans="1:12" x14ac:dyDescent="0.25">
      <c r="A77" s="149">
        <v>325</v>
      </c>
      <c r="B77" s="250" t="s">
        <v>128</v>
      </c>
      <c r="C77" s="251"/>
      <c r="D77" s="251"/>
      <c r="E77" s="251"/>
      <c r="F77" s="251"/>
      <c r="G77" s="252"/>
      <c r="H77" s="150">
        <f>H78</f>
        <v>328628.27</v>
      </c>
      <c r="I77" s="150"/>
      <c r="J77" s="150">
        <f>J78</f>
        <v>423039.58</v>
      </c>
      <c r="K77" s="153">
        <v>0</v>
      </c>
      <c r="L77" s="155"/>
    </row>
    <row r="78" spans="1:12" x14ac:dyDescent="0.25">
      <c r="A78" s="152">
        <v>3251</v>
      </c>
      <c r="B78" s="231" t="s">
        <v>128</v>
      </c>
      <c r="C78" s="232"/>
      <c r="D78" s="232"/>
      <c r="E78" s="232"/>
      <c r="F78" s="232"/>
      <c r="G78" s="233"/>
      <c r="H78" s="153">
        <v>328628.27</v>
      </c>
      <c r="I78" s="153"/>
      <c r="J78" s="153">
        <v>423039.58</v>
      </c>
      <c r="K78" s="153">
        <v>0</v>
      </c>
      <c r="L78" s="155"/>
    </row>
    <row r="79" spans="1:12" x14ac:dyDescent="0.25">
      <c r="A79" s="149">
        <v>329</v>
      </c>
      <c r="B79" s="250" t="s">
        <v>87</v>
      </c>
      <c r="C79" s="251"/>
      <c r="D79" s="251"/>
      <c r="E79" s="251"/>
      <c r="F79" s="251"/>
      <c r="G79" s="252"/>
      <c r="H79" s="150">
        <f t="shared" ref="H79" si="7">H80+H81+H82+H83+H84+H85</f>
        <v>21469.35</v>
      </c>
      <c r="I79" s="150"/>
      <c r="J79" s="150">
        <f>J80+J81+J82+J83+J84+J85</f>
        <v>23838.030000000002</v>
      </c>
      <c r="K79" s="150">
        <f t="shared" si="2"/>
        <v>111.03284449692237</v>
      </c>
      <c r="L79" s="151"/>
    </row>
    <row r="80" spans="1:12" x14ac:dyDescent="0.25">
      <c r="A80" s="152">
        <v>3291</v>
      </c>
      <c r="B80" s="231" t="s">
        <v>88</v>
      </c>
      <c r="C80" s="232"/>
      <c r="D80" s="232"/>
      <c r="E80" s="232"/>
      <c r="F80" s="232"/>
      <c r="G80" s="233"/>
      <c r="H80" s="153">
        <v>6637.57</v>
      </c>
      <c r="I80" s="153"/>
      <c r="J80" s="153">
        <v>13607.32</v>
      </c>
      <c r="K80" s="153">
        <f t="shared" si="2"/>
        <v>205.00454232497736</v>
      </c>
      <c r="L80" s="155"/>
    </row>
    <row r="81" spans="1:12" x14ac:dyDescent="0.25">
      <c r="A81" s="152">
        <v>3292</v>
      </c>
      <c r="B81" s="231" t="s">
        <v>54</v>
      </c>
      <c r="C81" s="232"/>
      <c r="D81" s="232"/>
      <c r="E81" s="232"/>
      <c r="F81" s="232"/>
      <c r="G81" s="233"/>
      <c r="H81" s="153">
        <v>11322.98</v>
      </c>
      <c r="I81" s="153"/>
      <c r="J81" s="153">
        <v>6455.8</v>
      </c>
      <c r="K81" s="153">
        <f t="shared" si="2"/>
        <v>57.015026079706935</v>
      </c>
      <c r="L81" s="155"/>
    </row>
    <row r="82" spans="1:12" x14ac:dyDescent="0.25">
      <c r="A82" s="152">
        <v>3293</v>
      </c>
      <c r="B82" s="231" t="s">
        <v>44</v>
      </c>
      <c r="C82" s="232"/>
      <c r="D82" s="232"/>
      <c r="E82" s="232"/>
      <c r="F82" s="232"/>
      <c r="G82" s="233"/>
      <c r="H82" s="153">
        <v>875.34</v>
      </c>
      <c r="I82" s="153"/>
      <c r="J82" s="153">
        <v>1221.82</v>
      </c>
      <c r="K82" s="153">
        <f t="shared" si="2"/>
        <v>139.58233372175383</v>
      </c>
      <c r="L82" s="155"/>
    </row>
    <row r="83" spans="1:12" x14ac:dyDescent="0.25">
      <c r="A83" s="152">
        <v>3294</v>
      </c>
      <c r="B83" s="231" t="s">
        <v>89</v>
      </c>
      <c r="C83" s="232"/>
      <c r="D83" s="232"/>
      <c r="E83" s="232"/>
      <c r="F83" s="232"/>
      <c r="G83" s="233"/>
      <c r="H83" s="153">
        <v>924.3</v>
      </c>
      <c r="I83" s="153"/>
      <c r="J83" s="153">
        <v>967.2</v>
      </c>
      <c r="K83" s="153">
        <f t="shared" si="2"/>
        <v>104.64135021097047</v>
      </c>
      <c r="L83" s="155"/>
    </row>
    <row r="84" spans="1:12" x14ac:dyDescent="0.25">
      <c r="A84" s="152">
        <v>3295</v>
      </c>
      <c r="B84" s="231" t="s">
        <v>45</v>
      </c>
      <c r="C84" s="232"/>
      <c r="D84" s="232"/>
      <c r="E84" s="232"/>
      <c r="F84" s="232"/>
      <c r="G84" s="233"/>
      <c r="H84" s="153">
        <v>623.62</v>
      </c>
      <c r="I84" s="153"/>
      <c r="J84" s="153">
        <v>808.08</v>
      </c>
      <c r="K84" s="153">
        <f t="shared" si="2"/>
        <v>129.57891023379622</v>
      </c>
      <c r="L84" s="155"/>
    </row>
    <row r="85" spans="1:12" x14ac:dyDescent="0.25">
      <c r="A85" s="152">
        <v>3299</v>
      </c>
      <c r="B85" s="231" t="s">
        <v>90</v>
      </c>
      <c r="C85" s="232"/>
      <c r="D85" s="232"/>
      <c r="E85" s="232"/>
      <c r="F85" s="232"/>
      <c r="G85" s="233"/>
      <c r="H85" s="153">
        <v>1085.54</v>
      </c>
      <c r="I85" s="153"/>
      <c r="J85" s="153">
        <v>777.81</v>
      </c>
      <c r="K85" s="153">
        <f t="shared" si="2"/>
        <v>71.651896751847005</v>
      </c>
      <c r="L85" s="155"/>
    </row>
    <row r="86" spans="1:12" x14ac:dyDescent="0.25">
      <c r="A86" s="149">
        <v>34</v>
      </c>
      <c r="B86" s="250" t="s">
        <v>91</v>
      </c>
      <c r="C86" s="251"/>
      <c r="D86" s="251"/>
      <c r="E86" s="251"/>
      <c r="F86" s="251"/>
      <c r="G86" s="252"/>
      <c r="H86" s="150">
        <f>H87</f>
        <v>36743.86</v>
      </c>
      <c r="I86" s="156">
        <v>3500</v>
      </c>
      <c r="J86" s="150">
        <f>J87</f>
        <v>1714.03</v>
      </c>
      <c r="K86" s="150">
        <f t="shared" si="2"/>
        <v>4.6648065826508152</v>
      </c>
      <c r="L86" s="151">
        <f t="shared" si="3"/>
        <v>48.972285714285711</v>
      </c>
    </row>
    <row r="87" spans="1:12" x14ac:dyDescent="0.25">
      <c r="A87" s="149">
        <v>343</v>
      </c>
      <c r="B87" s="250" t="s">
        <v>28</v>
      </c>
      <c r="C87" s="251"/>
      <c r="D87" s="251"/>
      <c r="E87" s="251"/>
      <c r="F87" s="251"/>
      <c r="G87" s="252"/>
      <c r="H87" s="150">
        <f>H90+H89+H88</f>
        <v>36743.86</v>
      </c>
      <c r="I87" s="156"/>
      <c r="J87" s="150">
        <f>J88+J89</f>
        <v>1714.03</v>
      </c>
      <c r="K87" s="150">
        <f t="shared" si="2"/>
        <v>4.6648065826508152</v>
      </c>
      <c r="L87" s="151"/>
    </row>
    <row r="88" spans="1:12" x14ac:dyDescent="0.25">
      <c r="A88" s="152">
        <v>3431</v>
      </c>
      <c r="B88" s="231" t="s">
        <v>46</v>
      </c>
      <c r="C88" s="232"/>
      <c r="D88" s="232"/>
      <c r="E88" s="232"/>
      <c r="F88" s="232"/>
      <c r="G88" s="233"/>
      <c r="H88" s="153">
        <v>1743.76</v>
      </c>
      <c r="I88" s="153"/>
      <c r="J88" s="153">
        <v>1683.5</v>
      </c>
      <c r="K88" s="153">
        <f t="shared" si="2"/>
        <v>96.544249208606686</v>
      </c>
      <c r="L88" s="155"/>
    </row>
    <row r="89" spans="1:12" x14ac:dyDescent="0.25">
      <c r="A89" s="152">
        <v>3433</v>
      </c>
      <c r="B89" s="231" t="s">
        <v>130</v>
      </c>
      <c r="C89" s="232"/>
      <c r="D89" s="232"/>
      <c r="E89" s="232"/>
      <c r="F89" s="232"/>
      <c r="G89" s="233"/>
      <c r="H89" s="153">
        <v>0.1</v>
      </c>
      <c r="I89" s="153"/>
      <c r="J89" s="153">
        <v>30.53</v>
      </c>
      <c r="K89" s="153">
        <v>0</v>
      </c>
      <c r="L89" s="155"/>
    </row>
    <row r="90" spans="1:12" x14ac:dyDescent="0.25">
      <c r="A90" s="152">
        <v>3434</v>
      </c>
      <c r="B90" s="231" t="s">
        <v>131</v>
      </c>
      <c r="C90" s="232"/>
      <c r="D90" s="232"/>
      <c r="E90" s="232"/>
      <c r="F90" s="232"/>
      <c r="G90" s="233"/>
      <c r="H90" s="153">
        <v>35000</v>
      </c>
      <c r="I90" s="153"/>
      <c r="J90" s="153">
        <v>0</v>
      </c>
      <c r="K90" s="153">
        <v>0</v>
      </c>
      <c r="L90" s="155"/>
    </row>
    <row r="91" spans="1:12" x14ac:dyDescent="0.25">
      <c r="A91" s="149">
        <v>38</v>
      </c>
      <c r="B91" s="268" t="s">
        <v>57</v>
      </c>
      <c r="C91" s="269"/>
      <c r="D91" s="269"/>
      <c r="E91" s="269"/>
      <c r="F91" s="269"/>
      <c r="G91" s="270"/>
      <c r="H91" s="150">
        <v>0</v>
      </c>
      <c r="I91" s="158">
        <v>400</v>
      </c>
      <c r="J91" s="150">
        <v>0</v>
      </c>
      <c r="K91" s="150">
        <v>0</v>
      </c>
      <c r="L91" s="151"/>
    </row>
    <row r="92" spans="1:12" x14ac:dyDescent="0.25">
      <c r="A92" s="149">
        <v>381</v>
      </c>
      <c r="B92" s="268" t="s">
        <v>24</v>
      </c>
      <c r="C92" s="269"/>
      <c r="D92" s="269"/>
      <c r="E92" s="269"/>
      <c r="F92" s="269"/>
      <c r="G92" s="270"/>
      <c r="H92" s="150">
        <v>0</v>
      </c>
      <c r="I92" s="158"/>
      <c r="J92" s="150">
        <v>0</v>
      </c>
      <c r="K92" s="150">
        <v>0</v>
      </c>
      <c r="L92" s="151"/>
    </row>
    <row r="93" spans="1:12" x14ac:dyDescent="0.25">
      <c r="A93" s="152">
        <v>3811</v>
      </c>
      <c r="B93" s="271" t="s">
        <v>58</v>
      </c>
      <c r="C93" s="272"/>
      <c r="D93" s="272"/>
      <c r="E93" s="272"/>
      <c r="F93" s="272"/>
      <c r="G93" s="273"/>
      <c r="H93" s="153">
        <v>0</v>
      </c>
      <c r="I93" s="159"/>
      <c r="J93" s="153">
        <v>0</v>
      </c>
      <c r="K93" s="153">
        <v>0</v>
      </c>
      <c r="L93" s="155"/>
    </row>
    <row r="94" spans="1:12" x14ac:dyDescent="0.25">
      <c r="A94" s="146">
        <v>4</v>
      </c>
      <c r="B94" s="259" t="s">
        <v>99</v>
      </c>
      <c r="C94" s="260"/>
      <c r="D94" s="260"/>
      <c r="E94" s="260"/>
      <c r="F94" s="260"/>
      <c r="G94" s="261"/>
      <c r="H94" s="147">
        <f t="shared" ref="H94" si="8">H95+H98+H108</f>
        <v>116770.33</v>
      </c>
      <c r="I94" s="147">
        <f>I95+I98+I108</f>
        <v>113594</v>
      </c>
      <c r="J94" s="147">
        <f>J95+J98+J108</f>
        <v>76786.420000000013</v>
      </c>
      <c r="K94" s="160">
        <f>J94/H94*100</f>
        <v>65.758502181161958</v>
      </c>
      <c r="L94" s="148">
        <f>J94/I94*100</f>
        <v>67.597249854745854</v>
      </c>
    </row>
    <row r="95" spans="1:12" x14ac:dyDescent="0.25">
      <c r="A95" s="149">
        <v>41</v>
      </c>
      <c r="B95" s="262" t="s">
        <v>290</v>
      </c>
      <c r="C95" s="263"/>
      <c r="D95" s="263"/>
      <c r="E95" s="263"/>
      <c r="F95" s="263"/>
      <c r="G95" s="264"/>
      <c r="H95" s="150">
        <v>825</v>
      </c>
      <c r="I95" s="156">
        <v>1200</v>
      </c>
      <c r="J95" s="150">
        <v>525</v>
      </c>
      <c r="K95" s="156">
        <f>J95/H95*100</f>
        <v>63.636363636363633</v>
      </c>
      <c r="L95" s="161">
        <f t="shared" ref="L95:L98" si="9">J95/I95*100</f>
        <v>43.75</v>
      </c>
    </row>
    <row r="96" spans="1:12" x14ac:dyDescent="0.25">
      <c r="A96" s="149">
        <v>412</v>
      </c>
      <c r="B96" s="262" t="s">
        <v>21</v>
      </c>
      <c r="C96" s="263"/>
      <c r="D96" s="263"/>
      <c r="E96" s="263"/>
      <c r="F96" s="263"/>
      <c r="G96" s="264"/>
      <c r="H96" s="150">
        <v>825</v>
      </c>
      <c r="I96" s="156"/>
      <c r="J96" s="150">
        <v>525</v>
      </c>
      <c r="K96" s="156">
        <f t="shared" ref="K96:K111" si="10">J96/H96*100</f>
        <v>63.636363636363633</v>
      </c>
      <c r="L96" s="161"/>
    </row>
    <row r="97" spans="1:14" x14ac:dyDescent="0.25">
      <c r="A97" s="152">
        <v>4123</v>
      </c>
      <c r="B97" s="265" t="s">
        <v>59</v>
      </c>
      <c r="C97" s="266"/>
      <c r="D97" s="266"/>
      <c r="E97" s="266"/>
      <c r="F97" s="266"/>
      <c r="G97" s="267"/>
      <c r="H97" s="153">
        <v>825</v>
      </c>
      <c r="I97" s="153"/>
      <c r="J97" s="153">
        <v>525</v>
      </c>
      <c r="K97" s="162">
        <f t="shared" si="10"/>
        <v>63.636363636363633</v>
      </c>
      <c r="L97" s="163"/>
    </row>
    <row r="98" spans="1:14" x14ac:dyDescent="0.25">
      <c r="A98" s="149">
        <v>42</v>
      </c>
      <c r="B98" s="250" t="s">
        <v>92</v>
      </c>
      <c r="C98" s="251"/>
      <c r="D98" s="251"/>
      <c r="E98" s="251"/>
      <c r="F98" s="251"/>
      <c r="G98" s="252"/>
      <c r="H98" s="150">
        <f>H99</f>
        <v>112191.59</v>
      </c>
      <c r="I98" s="156">
        <v>96394</v>
      </c>
      <c r="J98" s="150">
        <f>J99+J104</f>
        <v>73736.420000000013</v>
      </c>
      <c r="K98" s="156">
        <f t="shared" si="10"/>
        <v>65.723660748546322</v>
      </c>
      <c r="L98" s="161">
        <f t="shared" si="9"/>
        <v>76.494823329252867</v>
      </c>
    </row>
    <row r="99" spans="1:14" x14ac:dyDescent="0.25">
      <c r="A99" s="149">
        <v>422</v>
      </c>
      <c r="B99" s="250" t="s">
        <v>22</v>
      </c>
      <c r="C99" s="251"/>
      <c r="D99" s="251"/>
      <c r="E99" s="251"/>
      <c r="F99" s="251"/>
      <c r="G99" s="252"/>
      <c r="H99" s="150">
        <f>H100+H102</f>
        <v>112191.59</v>
      </c>
      <c r="I99" s="156"/>
      <c r="J99" s="150">
        <f>J100+J101+J102+J103</f>
        <v>43053.920000000006</v>
      </c>
      <c r="K99" s="156">
        <f t="shared" si="10"/>
        <v>38.375354159790412</v>
      </c>
      <c r="L99" s="161"/>
    </row>
    <row r="100" spans="1:14" x14ac:dyDescent="0.25">
      <c r="A100" s="152">
        <v>4221</v>
      </c>
      <c r="B100" s="231" t="s">
        <v>47</v>
      </c>
      <c r="C100" s="232"/>
      <c r="D100" s="232"/>
      <c r="E100" s="232"/>
      <c r="F100" s="232"/>
      <c r="G100" s="233"/>
      <c r="H100" s="153">
        <v>11339.51</v>
      </c>
      <c r="I100" s="153"/>
      <c r="J100" s="153">
        <v>8260.86</v>
      </c>
      <c r="K100" s="162">
        <f t="shared" si="10"/>
        <v>72.850237796871298</v>
      </c>
      <c r="L100" s="163"/>
      <c r="N100" s="33"/>
    </row>
    <row r="101" spans="1:14" x14ac:dyDescent="0.25">
      <c r="A101" s="152">
        <v>4223</v>
      </c>
      <c r="B101" s="231" t="s">
        <v>118</v>
      </c>
      <c r="C101" s="232"/>
      <c r="D101" s="232"/>
      <c r="E101" s="232"/>
      <c r="F101" s="232"/>
      <c r="G101" s="233"/>
      <c r="H101" s="153">
        <v>0</v>
      </c>
      <c r="I101" s="153"/>
      <c r="J101" s="153">
        <v>8276.08</v>
      </c>
      <c r="K101" s="162">
        <v>0</v>
      </c>
      <c r="L101" s="163"/>
    </row>
    <row r="102" spans="1:14" x14ac:dyDescent="0.25">
      <c r="A102" s="152">
        <v>4224</v>
      </c>
      <c r="B102" s="231" t="s">
        <v>51</v>
      </c>
      <c r="C102" s="232"/>
      <c r="D102" s="232"/>
      <c r="E102" s="232"/>
      <c r="F102" s="232"/>
      <c r="G102" s="233"/>
      <c r="H102" s="153">
        <v>100852.08</v>
      </c>
      <c r="I102" s="153"/>
      <c r="J102" s="153">
        <v>22685</v>
      </c>
      <c r="K102" s="162">
        <f t="shared" si="10"/>
        <v>22.493338759101448</v>
      </c>
      <c r="L102" s="163"/>
    </row>
    <row r="103" spans="1:14" x14ac:dyDescent="0.25">
      <c r="A103" s="152">
        <v>4227</v>
      </c>
      <c r="B103" s="231" t="s">
        <v>114</v>
      </c>
      <c r="C103" s="232"/>
      <c r="D103" s="232"/>
      <c r="E103" s="232"/>
      <c r="F103" s="232"/>
      <c r="G103" s="233"/>
      <c r="H103" s="153">
        <v>0</v>
      </c>
      <c r="I103" s="153"/>
      <c r="J103" s="153">
        <v>3831.98</v>
      </c>
      <c r="K103" s="162">
        <v>0</v>
      </c>
      <c r="L103" s="163"/>
    </row>
    <row r="104" spans="1:14" x14ac:dyDescent="0.25">
      <c r="A104" s="149">
        <v>423</v>
      </c>
      <c r="B104" s="250" t="s">
        <v>101</v>
      </c>
      <c r="C104" s="251"/>
      <c r="D104" s="251"/>
      <c r="E104" s="251"/>
      <c r="F104" s="251"/>
      <c r="G104" s="252"/>
      <c r="H104" s="150">
        <v>0</v>
      </c>
      <c r="I104" s="150"/>
      <c r="J104" s="150">
        <v>30682.5</v>
      </c>
      <c r="K104" s="156">
        <v>0</v>
      </c>
      <c r="L104" s="161"/>
    </row>
    <row r="105" spans="1:14" x14ac:dyDescent="0.25">
      <c r="A105" s="152">
        <v>4231</v>
      </c>
      <c r="B105" s="231" t="s">
        <v>79</v>
      </c>
      <c r="C105" s="232"/>
      <c r="D105" s="232"/>
      <c r="E105" s="232"/>
      <c r="F105" s="232"/>
      <c r="G105" s="233"/>
      <c r="H105" s="153">
        <v>0</v>
      </c>
      <c r="I105" s="153"/>
      <c r="J105" s="153">
        <v>30682.5</v>
      </c>
      <c r="K105" s="162">
        <v>0</v>
      </c>
      <c r="L105" s="163"/>
    </row>
    <row r="106" spans="1:14" x14ac:dyDescent="0.25">
      <c r="A106" s="149">
        <v>426</v>
      </c>
      <c r="B106" s="250" t="s">
        <v>25</v>
      </c>
      <c r="C106" s="251"/>
      <c r="D106" s="251"/>
      <c r="E106" s="251"/>
      <c r="F106" s="251"/>
      <c r="G106" s="252"/>
      <c r="H106" s="150">
        <v>0</v>
      </c>
      <c r="I106" s="150"/>
      <c r="J106" s="150">
        <v>0</v>
      </c>
      <c r="K106" s="156">
        <v>0</v>
      </c>
      <c r="L106" s="161"/>
    </row>
    <row r="107" spans="1:14" x14ac:dyDescent="0.25">
      <c r="A107" s="152">
        <v>4262</v>
      </c>
      <c r="B107" s="231" t="s">
        <v>98</v>
      </c>
      <c r="C107" s="232"/>
      <c r="D107" s="232"/>
      <c r="E107" s="232"/>
      <c r="F107" s="232"/>
      <c r="G107" s="233"/>
      <c r="H107" s="153">
        <v>0</v>
      </c>
      <c r="I107" s="153"/>
      <c r="J107" s="153">
        <v>0</v>
      </c>
      <c r="K107" s="162">
        <v>0</v>
      </c>
      <c r="L107" s="163"/>
      <c r="M107" s="33"/>
    </row>
    <row r="108" spans="1:14" x14ac:dyDescent="0.25">
      <c r="A108" s="149">
        <v>45</v>
      </c>
      <c r="B108" s="262" t="s">
        <v>93</v>
      </c>
      <c r="C108" s="263"/>
      <c r="D108" s="263"/>
      <c r="E108" s="263"/>
      <c r="F108" s="263"/>
      <c r="G108" s="264"/>
      <c r="H108" s="150">
        <v>3753.74</v>
      </c>
      <c r="I108" s="150">
        <v>16000</v>
      </c>
      <c r="J108" s="150">
        <v>2525</v>
      </c>
      <c r="K108" s="156">
        <f t="shared" si="10"/>
        <v>67.26624646352704</v>
      </c>
      <c r="L108" s="161">
        <f>J108/I108*100</f>
        <v>15.78125</v>
      </c>
    </row>
    <row r="109" spans="1:14" x14ac:dyDescent="0.25">
      <c r="A109" s="149">
        <v>451</v>
      </c>
      <c r="B109" s="262" t="s">
        <v>94</v>
      </c>
      <c r="C109" s="263"/>
      <c r="D109" s="263"/>
      <c r="E109" s="263"/>
      <c r="F109" s="263"/>
      <c r="G109" s="264"/>
      <c r="H109" s="150">
        <v>3753.74</v>
      </c>
      <c r="I109" s="150"/>
      <c r="J109" s="150">
        <v>2525</v>
      </c>
      <c r="K109" s="156">
        <f t="shared" si="10"/>
        <v>67.26624646352704</v>
      </c>
      <c r="L109" s="161"/>
    </row>
    <row r="110" spans="1:14" x14ac:dyDescent="0.25">
      <c r="A110" s="152">
        <v>4511</v>
      </c>
      <c r="B110" s="265" t="s">
        <v>94</v>
      </c>
      <c r="C110" s="266"/>
      <c r="D110" s="266"/>
      <c r="E110" s="266"/>
      <c r="F110" s="266"/>
      <c r="G110" s="267"/>
      <c r="H110" s="153">
        <v>3753.74</v>
      </c>
      <c r="I110" s="153"/>
      <c r="J110" s="153">
        <v>2525</v>
      </c>
      <c r="K110" s="162">
        <f t="shared" si="10"/>
        <v>67.26624646352704</v>
      </c>
      <c r="L110" s="163"/>
    </row>
    <row r="111" spans="1:14" x14ac:dyDescent="0.25">
      <c r="A111" s="256" t="s">
        <v>80</v>
      </c>
      <c r="B111" s="257"/>
      <c r="C111" s="257"/>
      <c r="D111" s="257"/>
      <c r="E111" s="257"/>
      <c r="F111" s="257"/>
      <c r="G111" s="258"/>
      <c r="H111" s="147">
        <f>H94+H45</f>
        <v>2106719.4</v>
      </c>
      <c r="I111" s="147">
        <f>I94+I45</f>
        <v>4510711.5999999996</v>
      </c>
      <c r="J111" s="147">
        <f>J94+J45</f>
        <v>2224579.6599999997</v>
      </c>
      <c r="K111" s="164">
        <f t="shared" si="10"/>
        <v>105.59449255558191</v>
      </c>
      <c r="L111" s="148">
        <f>J111/I111*100</f>
        <v>49.317709870877138</v>
      </c>
    </row>
    <row r="112" spans="1:14" x14ac:dyDescent="0.25">
      <c r="I112" s="4"/>
    </row>
    <row r="113" spans="8:11" x14ac:dyDescent="0.25">
      <c r="H113" s="33"/>
      <c r="I113" s="33"/>
      <c r="J113" s="33"/>
      <c r="K113" s="33"/>
    </row>
    <row r="114" spans="8:11" x14ac:dyDescent="0.25">
      <c r="H114" s="33"/>
      <c r="I114" s="33"/>
      <c r="J114" s="33"/>
      <c r="K114" s="33"/>
    </row>
    <row r="115" spans="8:11" x14ac:dyDescent="0.25">
      <c r="H115" s="33"/>
      <c r="I115" s="33"/>
      <c r="J115" s="33"/>
      <c r="K115" s="33"/>
    </row>
    <row r="116" spans="8:11" x14ac:dyDescent="0.25">
      <c r="H116" s="33"/>
      <c r="I116" s="33"/>
      <c r="J116" s="33"/>
      <c r="K116" s="33"/>
    </row>
  </sheetData>
  <mergeCells count="101">
    <mergeCell ref="B68:G68"/>
    <mergeCell ref="B85:G85"/>
    <mergeCell ref="B72:G72"/>
    <mergeCell ref="B73:G73"/>
    <mergeCell ref="B74:G74"/>
    <mergeCell ref="B75:G75"/>
    <mergeCell ref="B76:G76"/>
    <mergeCell ref="B79:G79"/>
    <mergeCell ref="B80:G80"/>
    <mergeCell ref="B81:G81"/>
    <mergeCell ref="B82:G82"/>
    <mergeCell ref="B83:G83"/>
    <mergeCell ref="B84:G84"/>
    <mergeCell ref="B77:G77"/>
    <mergeCell ref="B78:G78"/>
    <mergeCell ref="B4:I4"/>
    <mergeCell ref="D6:H6"/>
    <mergeCell ref="B8:I8"/>
    <mergeCell ref="B91:G91"/>
    <mergeCell ref="B92:G92"/>
    <mergeCell ref="B93:G93"/>
    <mergeCell ref="B94:G94"/>
    <mergeCell ref="B86:G86"/>
    <mergeCell ref="B87:G87"/>
    <mergeCell ref="B88:G88"/>
    <mergeCell ref="B69:G69"/>
    <mergeCell ref="B70:G70"/>
    <mergeCell ref="B71:G71"/>
    <mergeCell ref="B60:G60"/>
    <mergeCell ref="B61:G61"/>
    <mergeCell ref="B62:G62"/>
    <mergeCell ref="B63:G63"/>
    <mergeCell ref="B64:G64"/>
    <mergeCell ref="B65:G65"/>
    <mergeCell ref="B66:G66"/>
    <mergeCell ref="B67:G67"/>
    <mergeCell ref="B59:G59"/>
    <mergeCell ref="B50:G50"/>
    <mergeCell ref="B51:G51"/>
    <mergeCell ref="B109:G109"/>
    <mergeCell ref="B110:G110"/>
    <mergeCell ref="A111:G111"/>
    <mergeCell ref="B95:G95"/>
    <mergeCell ref="B96:G96"/>
    <mergeCell ref="B97:G97"/>
    <mergeCell ref="B98:G98"/>
    <mergeCell ref="B99:G99"/>
    <mergeCell ref="B100:G100"/>
    <mergeCell ref="B108:G108"/>
    <mergeCell ref="B104:G104"/>
    <mergeCell ref="B105:G105"/>
    <mergeCell ref="B103:G103"/>
    <mergeCell ref="B106:G106"/>
    <mergeCell ref="B107:G107"/>
    <mergeCell ref="B102:G102"/>
    <mergeCell ref="B101:G101"/>
    <mergeCell ref="B52:G52"/>
    <mergeCell ref="B53:G53"/>
    <mergeCell ref="B54:G54"/>
    <mergeCell ref="B55:G55"/>
    <mergeCell ref="B56:G56"/>
    <mergeCell ref="B57:G57"/>
    <mergeCell ref="B58:G58"/>
    <mergeCell ref="B32:G32"/>
    <mergeCell ref="B33:G33"/>
    <mergeCell ref="B47:G47"/>
    <mergeCell ref="B48:G48"/>
    <mergeCell ref="B49:G49"/>
    <mergeCell ref="B34:G34"/>
    <mergeCell ref="B35:G35"/>
    <mergeCell ref="A38:G38"/>
    <mergeCell ref="B43:G43"/>
    <mergeCell ref="B37:G37"/>
    <mergeCell ref="B44:G44"/>
    <mergeCell ref="B45:G45"/>
    <mergeCell ref="B46:G46"/>
    <mergeCell ref="B36:G36"/>
    <mergeCell ref="B89:G89"/>
    <mergeCell ref="B90:G90"/>
    <mergeCell ref="A1:K2"/>
    <mergeCell ref="B11:G11"/>
    <mergeCell ref="B12:G12"/>
    <mergeCell ref="B13:G13"/>
    <mergeCell ref="B14:G14"/>
    <mergeCell ref="B15:G15"/>
    <mergeCell ref="B16:G16"/>
    <mergeCell ref="B28:G28"/>
    <mergeCell ref="B29:G29"/>
    <mergeCell ref="B30:F30"/>
    <mergeCell ref="B23:G23"/>
    <mergeCell ref="B18:G18"/>
    <mergeCell ref="B19:G19"/>
    <mergeCell ref="B20:G20"/>
    <mergeCell ref="B21:G21"/>
    <mergeCell ref="B22:G22"/>
    <mergeCell ref="B17:G17"/>
    <mergeCell ref="B26:G26"/>
    <mergeCell ref="B27:G27"/>
    <mergeCell ref="B24:G24"/>
    <mergeCell ref="B25:G25"/>
    <mergeCell ref="B31:F31"/>
  </mergeCells>
  <pageMargins left="0.7" right="0.7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"/>
  <sheetViews>
    <sheetView topLeftCell="A97" zoomScaleNormal="100" workbookViewId="0">
      <selection activeCell="B32" sqref="B32"/>
    </sheetView>
  </sheetViews>
  <sheetFormatPr defaultRowHeight="12.75" x14ac:dyDescent="0.2"/>
  <cols>
    <col min="1" max="1" width="25.28515625" customWidth="1"/>
    <col min="2" max="2" width="19.5703125" customWidth="1"/>
    <col min="3" max="3" width="14.85546875" customWidth="1"/>
    <col min="4" max="4" width="15.5703125" customWidth="1"/>
    <col min="5" max="5" width="15" customWidth="1"/>
    <col min="6" max="6" width="17" customWidth="1"/>
    <col min="8" max="8" width="10.140625" bestFit="1" customWidth="1"/>
    <col min="9" max="9" width="28.7109375" customWidth="1"/>
    <col min="11" max="11" width="11.7109375" bestFit="1" customWidth="1"/>
    <col min="13" max="13" width="10.140625" bestFit="1" customWidth="1"/>
  </cols>
  <sheetData>
    <row r="1" spans="1:13" ht="15.75" x14ac:dyDescent="0.2">
      <c r="A1" s="275" t="s">
        <v>103</v>
      </c>
      <c r="B1" s="275"/>
      <c r="C1" s="275"/>
      <c r="D1" s="275"/>
      <c r="E1" s="275"/>
      <c r="F1" s="275"/>
      <c r="G1" s="275"/>
    </row>
    <row r="2" spans="1:13" ht="15.75" x14ac:dyDescent="0.2">
      <c r="A2" s="276" t="s">
        <v>1</v>
      </c>
      <c r="B2" s="276"/>
      <c r="C2" s="276"/>
      <c r="D2" s="276"/>
      <c r="E2" s="276"/>
      <c r="F2" s="276"/>
      <c r="G2" s="276"/>
    </row>
    <row r="3" spans="1:13" x14ac:dyDescent="0.2">
      <c r="A3" s="36"/>
    </row>
    <row r="4" spans="1:13" x14ac:dyDescent="0.2">
      <c r="A4" s="36"/>
    </row>
    <row r="6" spans="1:13" x14ac:dyDescent="0.2">
      <c r="A6" s="274" t="s">
        <v>291</v>
      </c>
      <c r="B6" s="274"/>
      <c r="C6" s="274"/>
      <c r="D6" s="274"/>
      <c r="E6" s="274"/>
      <c r="F6" s="274"/>
    </row>
    <row r="9" spans="1:13" x14ac:dyDescent="0.2">
      <c r="A9" s="95" t="s">
        <v>161</v>
      </c>
      <c r="B9" s="37" t="s">
        <v>158</v>
      </c>
      <c r="C9" s="37" t="s">
        <v>162</v>
      </c>
      <c r="D9" s="37" t="s">
        <v>159</v>
      </c>
      <c r="E9" s="37" t="s">
        <v>115</v>
      </c>
      <c r="F9" s="37" t="s">
        <v>115</v>
      </c>
      <c r="G9" s="56"/>
    </row>
    <row r="10" spans="1:13" x14ac:dyDescent="0.2">
      <c r="A10" s="96">
        <v>0</v>
      </c>
      <c r="B10" s="97" t="s">
        <v>136</v>
      </c>
      <c r="C10" s="97" t="s">
        <v>185</v>
      </c>
      <c r="D10" s="97" t="s">
        <v>138</v>
      </c>
      <c r="E10" s="97" t="s">
        <v>186</v>
      </c>
      <c r="F10" s="97" t="s">
        <v>187</v>
      </c>
      <c r="G10" s="56"/>
    </row>
    <row r="11" spans="1:13" x14ac:dyDescent="0.2">
      <c r="A11" s="42" t="s">
        <v>0</v>
      </c>
      <c r="B11" s="41">
        <f>B12+B15+B18+B29+B31+B22</f>
        <v>2067794.31</v>
      </c>
      <c r="C11" s="41">
        <v>4361498.5999999996</v>
      </c>
      <c r="D11" s="41">
        <f>D12+D15+D18+D22+D29+D31</f>
        <v>2043998.98</v>
      </c>
      <c r="E11" s="41">
        <f>D11/B11*100</f>
        <v>98.849240957626975</v>
      </c>
      <c r="F11" s="41">
        <f>D11/C11*100</f>
        <v>46.864602455678884</v>
      </c>
    </row>
    <row r="12" spans="1:13" ht="33.75" customHeight="1" x14ac:dyDescent="0.2">
      <c r="A12" s="42" t="s">
        <v>163</v>
      </c>
      <c r="B12" s="41">
        <v>10717.83</v>
      </c>
      <c r="C12" s="41">
        <v>97133</v>
      </c>
      <c r="D12" s="41">
        <f>D14</f>
        <v>48539.21</v>
      </c>
      <c r="E12" s="41">
        <f t="shared" ref="E12:E33" si="0">D12/B12*100</f>
        <v>452.88281303211562</v>
      </c>
      <c r="F12" s="41">
        <f t="shared" ref="F12:F32" si="1">D12/C12*100</f>
        <v>49.97190450207448</v>
      </c>
      <c r="K12" s="47"/>
    </row>
    <row r="13" spans="1:13" ht="33.75" customHeight="1" x14ac:dyDescent="0.2">
      <c r="A13" s="59" t="s">
        <v>164</v>
      </c>
      <c r="B13" s="45">
        <v>10717.83</v>
      </c>
      <c r="C13" s="45">
        <v>0</v>
      </c>
      <c r="D13" s="45">
        <v>0</v>
      </c>
      <c r="E13" s="60">
        <f t="shared" si="0"/>
        <v>0</v>
      </c>
      <c r="F13" s="60">
        <v>0</v>
      </c>
      <c r="K13" s="47"/>
      <c r="M13" s="47"/>
    </row>
    <row r="14" spans="1:13" ht="22.5" customHeight="1" x14ac:dyDescent="0.2">
      <c r="A14" s="59" t="s">
        <v>165</v>
      </c>
      <c r="B14" s="45"/>
      <c r="C14" s="45">
        <v>97133</v>
      </c>
      <c r="D14" s="45">
        <v>48539.21</v>
      </c>
      <c r="E14" s="41"/>
      <c r="F14" s="60">
        <f t="shared" si="1"/>
        <v>49.97190450207448</v>
      </c>
      <c r="M14" s="47"/>
    </row>
    <row r="15" spans="1:13" ht="22.5" customHeight="1" x14ac:dyDescent="0.2">
      <c r="A15" s="42" t="s">
        <v>166</v>
      </c>
      <c r="B15" s="41">
        <v>453400.22</v>
      </c>
      <c r="C15" s="41">
        <v>937700.04</v>
      </c>
      <c r="D15" s="41">
        <f>D17</f>
        <v>468856.65</v>
      </c>
      <c r="E15" s="41">
        <f t="shared" si="0"/>
        <v>103.40900363921305</v>
      </c>
      <c r="F15" s="41">
        <f t="shared" si="1"/>
        <v>50.000707049132686</v>
      </c>
      <c r="I15" s="47"/>
      <c r="M15" s="47"/>
    </row>
    <row r="16" spans="1:13" ht="45" customHeight="1" x14ac:dyDescent="0.2">
      <c r="A16" s="59" t="s">
        <v>167</v>
      </c>
      <c r="B16" s="45">
        <v>453400.22</v>
      </c>
      <c r="C16" s="45">
        <v>0</v>
      </c>
      <c r="D16" s="45">
        <v>0</v>
      </c>
      <c r="E16" s="60">
        <f t="shared" si="0"/>
        <v>0</v>
      </c>
      <c r="F16" s="60">
        <v>0</v>
      </c>
      <c r="M16" s="47"/>
    </row>
    <row r="17" spans="1:13" ht="33.75" customHeight="1" x14ac:dyDescent="0.2">
      <c r="A17" s="59" t="s">
        <v>168</v>
      </c>
      <c r="B17" s="45"/>
      <c r="C17" s="45">
        <v>937700.04</v>
      </c>
      <c r="D17" s="45">
        <v>468856.65</v>
      </c>
      <c r="E17" s="41">
        <v>0</v>
      </c>
      <c r="F17" s="60">
        <f t="shared" si="1"/>
        <v>50.000707049132686</v>
      </c>
      <c r="M17" s="47"/>
    </row>
    <row r="18" spans="1:13" ht="33.75" customHeight="1" x14ac:dyDescent="0.2">
      <c r="A18" s="42" t="s">
        <v>169</v>
      </c>
      <c r="B18" s="41">
        <f>B19+B20</f>
        <v>1353711.33</v>
      </c>
      <c r="C18" s="41">
        <v>2587978.56</v>
      </c>
      <c r="D18" s="41">
        <f>D21</f>
        <v>1235354.3799999999</v>
      </c>
      <c r="E18" s="41">
        <f t="shared" si="0"/>
        <v>91.256854591000575</v>
      </c>
      <c r="F18" s="41">
        <f t="shared" si="1"/>
        <v>47.734335944421417</v>
      </c>
    </row>
    <row r="19" spans="1:13" ht="33.75" customHeight="1" x14ac:dyDescent="0.2">
      <c r="A19" s="59" t="s">
        <v>170</v>
      </c>
      <c r="B19" s="45">
        <v>1218825.82</v>
      </c>
      <c r="C19" s="45">
        <v>0</v>
      </c>
      <c r="D19" s="45">
        <v>0</v>
      </c>
      <c r="E19" s="60">
        <f t="shared" si="0"/>
        <v>0</v>
      </c>
      <c r="F19" s="60">
        <v>0</v>
      </c>
      <c r="G19" s="47"/>
    </row>
    <row r="20" spans="1:13" ht="28.5" customHeight="1" x14ac:dyDescent="0.2">
      <c r="A20" s="59" t="s">
        <v>171</v>
      </c>
      <c r="B20" s="45">
        <v>134885.51</v>
      </c>
      <c r="C20" s="45">
        <v>0</v>
      </c>
      <c r="D20" s="45">
        <v>0</v>
      </c>
      <c r="E20" s="60">
        <f t="shared" si="0"/>
        <v>0</v>
      </c>
      <c r="F20" s="60">
        <v>0</v>
      </c>
    </row>
    <row r="21" spans="1:13" ht="32.25" customHeight="1" x14ac:dyDescent="0.2">
      <c r="A21" s="59" t="s">
        <v>172</v>
      </c>
      <c r="B21" s="45"/>
      <c r="C21" s="45">
        <v>2587978.56</v>
      </c>
      <c r="D21" s="45">
        <v>1235354.3799999999</v>
      </c>
      <c r="E21" s="41"/>
      <c r="F21" s="60">
        <f t="shared" si="1"/>
        <v>47.734335944421417</v>
      </c>
    </row>
    <row r="22" spans="1:13" x14ac:dyDescent="0.2">
      <c r="A22" s="42" t="s">
        <v>173</v>
      </c>
      <c r="B22" s="41">
        <f>B23+B24</f>
        <v>247030.07</v>
      </c>
      <c r="C22" s="41">
        <v>734457</v>
      </c>
      <c r="D22" s="41">
        <f>D25+D26+D27</f>
        <v>287575.74</v>
      </c>
      <c r="E22" s="41">
        <f t="shared" si="0"/>
        <v>116.41325284812491</v>
      </c>
      <c r="F22" s="41">
        <f t="shared" si="1"/>
        <v>39.154877685146985</v>
      </c>
    </row>
    <row r="23" spans="1:13" ht="22.5" customHeight="1" x14ac:dyDescent="0.2">
      <c r="A23" s="59" t="s">
        <v>174</v>
      </c>
      <c r="B23" s="45">
        <v>43290.54</v>
      </c>
      <c r="C23" s="45">
        <v>0</v>
      </c>
      <c r="D23" s="45">
        <v>0</v>
      </c>
      <c r="E23" s="60">
        <f t="shared" si="0"/>
        <v>0</v>
      </c>
      <c r="F23" s="41">
        <v>0</v>
      </c>
    </row>
    <row r="24" spans="1:13" ht="30.75" customHeight="1" x14ac:dyDescent="0.2">
      <c r="A24" s="59" t="s">
        <v>175</v>
      </c>
      <c r="B24" s="45">
        <v>203739.53</v>
      </c>
      <c r="C24" s="45">
        <v>0</v>
      </c>
      <c r="D24" s="45">
        <v>0</v>
      </c>
      <c r="E24" s="60">
        <f t="shared" si="0"/>
        <v>0</v>
      </c>
      <c r="F24" s="41">
        <v>0</v>
      </c>
    </row>
    <row r="25" spans="1:13" ht="45" customHeight="1" x14ac:dyDescent="0.2">
      <c r="A25" s="59" t="s">
        <v>176</v>
      </c>
      <c r="B25" s="45">
        <v>0</v>
      </c>
      <c r="C25" s="45">
        <v>85257</v>
      </c>
      <c r="D25" s="45">
        <v>38148.61</v>
      </c>
      <c r="E25" s="60">
        <v>0</v>
      </c>
      <c r="F25" s="41">
        <f t="shared" si="1"/>
        <v>44.745428527862813</v>
      </c>
    </row>
    <row r="26" spans="1:13" x14ac:dyDescent="0.2">
      <c r="A26" s="59" t="s">
        <v>177</v>
      </c>
      <c r="B26" s="45">
        <v>0</v>
      </c>
      <c r="C26" s="45">
        <v>603000</v>
      </c>
      <c r="D26" s="45">
        <v>219137.64</v>
      </c>
      <c r="E26" s="60">
        <v>0</v>
      </c>
      <c r="F26" s="41">
        <f t="shared" si="1"/>
        <v>36.341233830845773</v>
      </c>
    </row>
    <row r="27" spans="1:13" ht="23.25" customHeight="1" x14ac:dyDescent="0.2">
      <c r="A27" s="59" t="s">
        <v>178</v>
      </c>
      <c r="B27" s="45">
        <v>0</v>
      </c>
      <c r="C27" s="45">
        <v>46200</v>
      </c>
      <c r="D27" s="45">
        <v>30289.49</v>
      </c>
      <c r="E27" s="60">
        <v>0</v>
      </c>
      <c r="F27" s="41">
        <f t="shared" si="1"/>
        <v>65.561666666666667</v>
      </c>
    </row>
    <row r="28" spans="1:13" ht="33.75" x14ac:dyDescent="0.2">
      <c r="A28" s="59" t="s">
        <v>179</v>
      </c>
      <c r="B28" s="45">
        <v>0</v>
      </c>
      <c r="C28" s="45">
        <v>46200</v>
      </c>
      <c r="D28" s="45">
        <v>30289.49</v>
      </c>
      <c r="E28" s="60">
        <v>0</v>
      </c>
      <c r="F28" s="41">
        <f t="shared" si="1"/>
        <v>65.561666666666667</v>
      </c>
    </row>
    <row r="29" spans="1:13" x14ac:dyDescent="0.2">
      <c r="A29" s="42" t="s">
        <v>180</v>
      </c>
      <c r="B29" s="41">
        <v>2231.38</v>
      </c>
      <c r="C29" s="41">
        <v>0</v>
      </c>
      <c r="D29" s="41">
        <v>0</v>
      </c>
      <c r="E29" s="60">
        <f t="shared" si="0"/>
        <v>0</v>
      </c>
      <c r="F29" s="41">
        <v>0</v>
      </c>
    </row>
    <row r="30" spans="1:13" x14ac:dyDescent="0.2">
      <c r="A30" s="59" t="s">
        <v>181</v>
      </c>
      <c r="B30" s="45">
        <v>2231.38</v>
      </c>
      <c r="C30" s="45">
        <v>0</v>
      </c>
      <c r="D30" s="45">
        <v>0</v>
      </c>
      <c r="E30" s="60">
        <f t="shared" si="0"/>
        <v>0</v>
      </c>
      <c r="F30" s="41">
        <v>0</v>
      </c>
    </row>
    <row r="31" spans="1:13" ht="62.25" customHeight="1" x14ac:dyDescent="0.2">
      <c r="A31" s="42" t="s">
        <v>182</v>
      </c>
      <c r="B31" s="41">
        <v>703.48</v>
      </c>
      <c r="C31" s="41">
        <v>4230</v>
      </c>
      <c r="D31" s="41">
        <v>3673</v>
      </c>
      <c r="E31" s="41">
        <f t="shared" si="0"/>
        <v>522.11861033718083</v>
      </c>
      <c r="F31" s="41">
        <f t="shared" si="1"/>
        <v>86.832151300236404</v>
      </c>
    </row>
    <row r="32" spans="1:13" ht="48" customHeight="1" x14ac:dyDescent="0.2">
      <c r="A32" s="59" t="s">
        <v>183</v>
      </c>
      <c r="B32" s="45"/>
      <c r="C32" s="45">
        <v>4230</v>
      </c>
      <c r="D32" s="45">
        <v>3673</v>
      </c>
      <c r="E32" s="60">
        <v>0</v>
      </c>
      <c r="F32" s="41">
        <f t="shared" si="1"/>
        <v>86.832151300236404</v>
      </c>
    </row>
    <row r="33" spans="1:9" ht="45" customHeight="1" x14ac:dyDescent="0.2">
      <c r="A33" s="202" t="s">
        <v>184</v>
      </c>
      <c r="B33" s="50">
        <v>703.48</v>
      </c>
      <c r="C33" s="50">
        <v>0</v>
      </c>
      <c r="D33" s="50">
        <v>0</v>
      </c>
      <c r="E33" s="203">
        <f t="shared" si="0"/>
        <v>0</v>
      </c>
      <c r="F33" s="203">
        <v>0</v>
      </c>
    </row>
    <row r="34" spans="1:9" ht="33.75" customHeight="1" x14ac:dyDescent="0.2">
      <c r="A34" s="200"/>
      <c r="B34" s="84"/>
      <c r="C34" s="84"/>
      <c r="D34" s="84"/>
      <c r="E34" s="201"/>
      <c r="F34" s="201"/>
      <c r="I34" s="47"/>
    </row>
    <row r="35" spans="1:9" x14ac:dyDescent="0.2">
      <c r="A35" s="36"/>
      <c r="B35" s="53"/>
      <c r="C35" s="54"/>
      <c r="D35" s="54"/>
    </row>
    <row r="36" spans="1:9" x14ac:dyDescent="0.2">
      <c r="A36" s="36"/>
      <c r="B36" s="53"/>
      <c r="C36" s="54"/>
      <c r="D36" s="54"/>
    </row>
    <row r="37" spans="1:9" x14ac:dyDescent="0.2">
      <c r="A37" s="95" t="s">
        <v>161</v>
      </c>
      <c r="B37" s="37" t="s">
        <v>160</v>
      </c>
      <c r="C37" s="37" t="s">
        <v>162</v>
      </c>
      <c r="D37" s="37" t="s">
        <v>159</v>
      </c>
      <c r="E37" s="37" t="s">
        <v>115</v>
      </c>
      <c r="F37" s="37" t="s">
        <v>115</v>
      </c>
    </row>
    <row r="38" spans="1:9" x14ac:dyDescent="0.2">
      <c r="A38" s="96">
        <v>0</v>
      </c>
      <c r="B38" s="97" t="s">
        <v>136</v>
      </c>
      <c r="C38" s="97" t="s">
        <v>185</v>
      </c>
      <c r="D38" s="97" t="s">
        <v>138</v>
      </c>
      <c r="E38" s="97" t="s">
        <v>186</v>
      </c>
      <c r="F38" s="97" t="s">
        <v>187</v>
      </c>
    </row>
    <row r="39" spans="1:9" x14ac:dyDescent="0.2">
      <c r="A39" s="42" t="s">
        <v>3</v>
      </c>
      <c r="B39" s="41">
        <f>B40+B43+B46+B50+B57+B59</f>
        <v>2106719.4</v>
      </c>
      <c r="C39" s="41">
        <v>4510711.5999999996</v>
      </c>
      <c r="D39" s="41">
        <f>D40+D43+D46+D50+D59</f>
        <v>2224579.6599999997</v>
      </c>
      <c r="E39" s="98">
        <f>D39/B39*100</f>
        <v>105.59449255558191</v>
      </c>
      <c r="F39" s="41">
        <f>D39/C39*100</f>
        <v>49.317709870877138</v>
      </c>
    </row>
    <row r="40" spans="1:9" x14ac:dyDescent="0.2">
      <c r="A40" s="42" t="s">
        <v>163</v>
      </c>
      <c r="B40" s="41">
        <f>B41</f>
        <v>10717.83</v>
      </c>
      <c r="C40" s="41">
        <v>97133</v>
      </c>
      <c r="D40" s="41">
        <f>D42</f>
        <v>56908.81</v>
      </c>
      <c r="E40" s="98">
        <f t="shared" ref="E40:E61" si="2">D40/B40*100</f>
        <v>530.97324738309896</v>
      </c>
      <c r="F40" s="41">
        <f t="shared" ref="F40:F60" si="3">D40/C40*100</f>
        <v>58.588543543388958</v>
      </c>
    </row>
    <row r="41" spans="1:9" x14ac:dyDescent="0.2">
      <c r="A41" s="59" t="s">
        <v>164</v>
      </c>
      <c r="B41" s="45">
        <v>10717.83</v>
      </c>
      <c r="C41" s="45">
        <v>0</v>
      </c>
      <c r="D41" s="45">
        <v>0</v>
      </c>
      <c r="E41" s="60">
        <f t="shared" si="2"/>
        <v>0</v>
      </c>
      <c r="F41" s="60">
        <v>0</v>
      </c>
    </row>
    <row r="42" spans="1:9" x14ac:dyDescent="0.2">
      <c r="A42" s="59" t="s">
        <v>165</v>
      </c>
      <c r="B42" s="45"/>
      <c r="C42" s="45">
        <v>97133</v>
      </c>
      <c r="D42" s="45">
        <v>56908.81</v>
      </c>
      <c r="E42" s="60">
        <v>0</v>
      </c>
      <c r="F42" s="60">
        <f t="shared" si="3"/>
        <v>58.588543543388958</v>
      </c>
    </row>
    <row r="43" spans="1:9" x14ac:dyDescent="0.2">
      <c r="A43" s="42" t="s">
        <v>166</v>
      </c>
      <c r="B43" s="41">
        <f>B44</f>
        <v>552439.05000000005</v>
      </c>
      <c r="C43" s="41">
        <v>1053463.04</v>
      </c>
      <c r="D43" s="41">
        <f>D45</f>
        <v>604276.66</v>
      </c>
      <c r="E43" s="98">
        <f t="shared" si="2"/>
        <v>109.38340799767865</v>
      </c>
      <c r="F43" s="41">
        <f t="shared" si="3"/>
        <v>57.360973955004638</v>
      </c>
    </row>
    <row r="44" spans="1:9" x14ac:dyDescent="0.2">
      <c r="A44" s="59" t="s">
        <v>167</v>
      </c>
      <c r="B44" s="45">
        <v>552439.05000000005</v>
      </c>
      <c r="C44" s="45">
        <v>0</v>
      </c>
      <c r="D44" s="45">
        <v>0</v>
      </c>
      <c r="E44" s="60">
        <f t="shared" si="2"/>
        <v>0</v>
      </c>
      <c r="F44" s="60">
        <v>0</v>
      </c>
    </row>
    <row r="45" spans="1:9" x14ac:dyDescent="0.2">
      <c r="A45" s="59" t="s">
        <v>168</v>
      </c>
      <c r="B45" s="45"/>
      <c r="C45" s="45">
        <v>1053463.04</v>
      </c>
      <c r="D45" s="45">
        <v>604276.66</v>
      </c>
      <c r="E45" s="60">
        <v>0</v>
      </c>
      <c r="F45" s="60">
        <f t="shared" si="3"/>
        <v>57.360973955004638</v>
      </c>
    </row>
    <row r="46" spans="1:9" ht="24.75" customHeight="1" x14ac:dyDescent="0.2">
      <c r="A46" s="42" t="s">
        <v>169</v>
      </c>
      <c r="B46" s="41">
        <f>B47+B48</f>
        <v>1370655.6500000001</v>
      </c>
      <c r="C46" s="41">
        <v>2587978.56</v>
      </c>
      <c r="D46" s="41">
        <f>D49</f>
        <v>1235354.3799999999</v>
      </c>
      <c r="E46" s="98">
        <f t="shared" si="2"/>
        <v>90.128719055001142</v>
      </c>
      <c r="F46" s="41">
        <f t="shared" si="3"/>
        <v>47.734335944421417</v>
      </c>
    </row>
    <row r="47" spans="1:9" ht="29.25" customHeight="1" x14ac:dyDescent="0.2">
      <c r="A47" s="59" t="s">
        <v>170</v>
      </c>
      <c r="B47" s="45">
        <v>1218825.82</v>
      </c>
      <c r="C47" s="45">
        <v>0</v>
      </c>
      <c r="D47" s="45">
        <v>0</v>
      </c>
      <c r="E47" s="60">
        <f t="shared" si="2"/>
        <v>0</v>
      </c>
      <c r="F47" s="60">
        <v>0</v>
      </c>
    </row>
    <row r="48" spans="1:9" ht="27.75" customHeight="1" x14ac:dyDescent="0.2">
      <c r="A48" s="59" t="s">
        <v>171</v>
      </c>
      <c r="B48" s="45">
        <v>151829.82999999999</v>
      </c>
      <c r="C48" s="45">
        <v>0</v>
      </c>
      <c r="D48" s="45">
        <v>0</v>
      </c>
      <c r="E48" s="60">
        <f t="shared" si="2"/>
        <v>0</v>
      </c>
      <c r="F48" s="60">
        <v>0</v>
      </c>
    </row>
    <row r="49" spans="1:8" ht="32.25" customHeight="1" x14ac:dyDescent="0.2">
      <c r="A49" s="59" t="s">
        <v>172</v>
      </c>
      <c r="B49" s="45"/>
      <c r="C49" s="45">
        <v>2587978.56</v>
      </c>
      <c r="D49" s="45">
        <v>1235354.3799999999</v>
      </c>
      <c r="E49" s="60">
        <v>0</v>
      </c>
      <c r="F49" s="60">
        <f t="shared" si="3"/>
        <v>47.734335944421417</v>
      </c>
    </row>
    <row r="50" spans="1:8" x14ac:dyDescent="0.2">
      <c r="A50" s="42" t="s">
        <v>173</v>
      </c>
      <c r="B50" s="41">
        <f>B51+B52</f>
        <v>169972.01</v>
      </c>
      <c r="C50" s="41">
        <v>767907</v>
      </c>
      <c r="D50" s="41">
        <f>D53+D54+D55</f>
        <v>326192.81</v>
      </c>
      <c r="E50" s="98">
        <f t="shared" si="2"/>
        <v>191.90972090051767</v>
      </c>
      <c r="F50" s="41">
        <f t="shared" si="3"/>
        <v>42.4781659758278</v>
      </c>
    </row>
    <row r="51" spans="1:8" x14ac:dyDescent="0.2">
      <c r="A51" s="59" t="s">
        <v>174</v>
      </c>
      <c r="B51" s="45">
        <v>42470.49</v>
      </c>
      <c r="C51" s="45">
        <v>0</v>
      </c>
      <c r="D51" s="45">
        <v>0</v>
      </c>
      <c r="E51" s="60">
        <f t="shared" si="2"/>
        <v>0</v>
      </c>
      <c r="F51" s="60">
        <v>0</v>
      </c>
    </row>
    <row r="52" spans="1:8" x14ac:dyDescent="0.2">
      <c r="A52" s="59" t="s">
        <v>175</v>
      </c>
      <c r="B52" s="45">
        <v>127501.52</v>
      </c>
      <c r="C52" s="45">
        <v>0</v>
      </c>
      <c r="D52" s="45">
        <v>0</v>
      </c>
      <c r="E52" s="60">
        <f t="shared" si="2"/>
        <v>0</v>
      </c>
      <c r="F52" s="60">
        <v>0</v>
      </c>
    </row>
    <row r="53" spans="1:8" ht="21" customHeight="1" x14ac:dyDescent="0.2">
      <c r="A53" s="59" t="s">
        <v>176</v>
      </c>
      <c r="B53" s="45"/>
      <c r="C53" s="45">
        <v>85257</v>
      </c>
      <c r="D53" s="45">
        <v>46863.95</v>
      </c>
      <c r="E53" s="60">
        <v>0</v>
      </c>
      <c r="F53" s="60">
        <f t="shared" si="3"/>
        <v>54.967861876444161</v>
      </c>
      <c r="H53" s="47"/>
    </row>
    <row r="54" spans="1:8" ht="18.75" customHeight="1" x14ac:dyDescent="0.2">
      <c r="A54" s="59" t="s">
        <v>177</v>
      </c>
      <c r="B54" s="45"/>
      <c r="C54" s="45">
        <v>640000</v>
      </c>
      <c r="D54" s="45">
        <v>257155.68</v>
      </c>
      <c r="E54" s="60">
        <v>0</v>
      </c>
      <c r="F54" s="60">
        <f t="shared" si="3"/>
        <v>40.180574999999997</v>
      </c>
      <c r="H54" s="47"/>
    </row>
    <row r="55" spans="1:8" ht="27.75" customHeight="1" x14ac:dyDescent="0.2">
      <c r="A55" s="59" t="s">
        <v>178</v>
      </c>
      <c r="B55" s="45"/>
      <c r="C55" s="45">
        <v>42650</v>
      </c>
      <c r="D55" s="45">
        <v>22173.18</v>
      </c>
      <c r="E55" s="60">
        <v>0</v>
      </c>
      <c r="F55" s="60">
        <f t="shared" si="3"/>
        <v>51.988698710433766</v>
      </c>
      <c r="H55" s="47"/>
    </row>
    <row r="56" spans="1:8" ht="33.75" x14ac:dyDescent="0.2">
      <c r="A56" s="59" t="s">
        <v>179</v>
      </c>
      <c r="B56" s="45"/>
      <c r="C56" s="45">
        <v>42650</v>
      </c>
      <c r="D56" s="45">
        <v>22173.18</v>
      </c>
      <c r="E56" s="60">
        <v>0</v>
      </c>
      <c r="F56" s="60">
        <f t="shared" si="3"/>
        <v>51.988698710433766</v>
      </c>
    </row>
    <row r="57" spans="1:8" x14ac:dyDescent="0.2">
      <c r="A57" s="42" t="s">
        <v>180</v>
      </c>
      <c r="B57" s="41">
        <v>2231.38</v>
      </c>
      <c r="C57" s="41">
        <v>0</v>
      </c>
      <c r="D57" s="41">
        <v>0</v>
      </c>
      <c r="E57" s="98">
        <f t="shared" si="2"/>
        <v>0</v>
      </c>
      <c r="F57" s="41">
        <v>0</v>
      </c>
    </row>
    <row r="58" spans="1:8" x14ac:dyDescent="0.2">
      <c r="A58" s="59" t="s">
        <v>181</v>
      </c>
      <c r="B58" s="45">
        <v>2231.38</v>
      </c>
      <c r="C58" s="45">
        <v>0</v>
      </c>
      <c r="D58" s="45">
        <v>0</v>
      </c>
      <c r="E58" s="60">
        <f t="shared" si="2"/>
        <v>0</v>
      </c>
      <c r="F58" s="60">
        <v>0</v>
      </c>
    </row>
    <row r="59" spans="1:8" ht="45" x14ac:dyDescent="0.2">
      <c r="A59" s="42" t="s">
        <v>182</v>
      </c>
      <c r="B59" s="41">
        <f>B61</f>
        <v>703.48</v>
      </c>
      <c r="C59" s="41">
        <v>4230</v>
      </c>
      <c r="D59" s="41">
        <v>1847</v>
      </c>
      <c r="E59" s="98">
        <f t="shared" si="2"/>
        <v>262.55188491499399</v>
      </c>
      <c r="F59" s="41">
        <f t="shared" si="3"/>
        <v>43.664302600472816</v>
      </c>
    </row>
    <row r="60" spans="1:8" ht="33.75" x14ac:dyDescent="0.2">
      <c r="A60" s="59" t="s">
        <v>183</v>
      </c>
      <c r="B60" s="45"/>
      <c r="C60" s="45">
        <v>4230</v>
      </c>
      <c r="D60" s="45">
        <v>1847</v>
      </c>
      <c r="E60" s="60">
        <v>0</v>
      </c>
      <c r="F60" s="60">
        <f t="shared" si="3"/>
        <v>43.664302600472816</v>
      </c>
    </row>
    <row r="61" spans="1:8" ht="45" x14ac:dyDescent="0.2">
      <c r="A61" s="59" t="s">
        <v>184</v>
      </c>
      <c r="B61" s="45">
        <v>703.48</v>
      </c>
      <c r="C61" s="45">
        <v>0</v>
      </c>
      <c r="D61" s="45">
        <v>0</v>
      </c>
      <c r="E61" s="60">
        <f t="shared" si="2"/>
        <v>0</v>
      </c>
      <c r="F61" s="60">
        <v>0</v>
      </c>
    </row>
    <row r="62" spans="1:8" x14ac:dyDescent="0.2">
      <c r="A62" s="36"/>
      <c r="B62" s="53"/>
      <c r="C62" s="54"/>
      <c r="D62" s="54"/>
    </row>
    <row r="63" spans="1:8" x14ac:dyDescent="0.2">
      <c r="A63" s="36"/>
      <c r="B63" s="53"/>
      <c r="C63" s="54"/>
      <c r="D63" s="54"/>
    </row>
    <row r="64" spans="1:8" x14ac:dyDescent="0.2">
      <c r="A64" s="274" t="s">
        <v>292</v>
      </c>
      <c r="B64" s="274"/>
      <c r="C64" s="274"/>
      <c r="D64" s="274"/>
      <c r="E64" s="274"/>
    </row>
    <row r="67" spans="1:5" ht="22.5" x14ac:dyDescent="0.2">
      <c r="A67" s="46" t="s">
        <v>135</v>
      </c>
      <c r="B67" s="37" t="s">
        <v>15</v>
      </c>
      <c r="C67" s="37" t="s">
        <v>160</v>
      </c>
      <c r="D67" s="37" t="s">
        <v>162</v>
      </c>
      <c r="E67" s="37" t="s">
        <v>159</v>
      </c>
    </row>
    <row r="68" spans="1:5" x14ac:dyDescent="0.2">
      <c r="A68" s="38">
        <v>1</v>
      </c>
      <c r="B68" s="39">
        <v>2</v>
      </c>
      <c r="C68" s="39">
        <v>3</v>
      </c>
      <c r="D68" s="39">
        <v>4</v>
      </c>
      <c r="E68" s="39">
        <v>5</v>
      </c>
    </row>
    <row r="69" spans="1:5" x14ac:dyDescent="0.2">
      <c r="A69" s="42" t="s">
        <v>136</v>
      </c>
      <c r="B69" s="40" t="s">
        <v>137</v>
      </c>
      <c r="C69" s="41">
        <v>0</v>
      </c>
      <c r="D69" s="41">
        <v>0</v>
      </c>
      <c r="E69" s="41">
        <f>E70</f>
        <v>-8369.5999999999985</v>
      </c>
    </row>
    <row r="70" spans="1:5" x14ac:dyDescent="0.2">
      <c r="A70" s="43" t="s">
        <v>9</v>
      </c>
      <c r="B70" s="44" t="s">
        <v>137</v>
      </c>
      <c r="C70" s="45">
        <v>0</v>
      </c>
      <c r="D70" s="45">
        <v>0</v>
      </c>
      <c r="E70" s="45">
        <f>D12-D40</f>
        <v>-8369.5999999999985</v>
      </c>
    </row>
    <row r="71" spans="1:5" x14ac:dyDescent="0.2">
      <c r="A71" s="42" t="s">
        <v>138</v>
      </c>
      <c r="B71" s="40" t="s">
        <v>139</v>
      </c>
      <c r="C71" s="41">
        <f>B15-B43</f>
        <v>-99038.830000000075</v>
      </c>
      <c r="D71" s="41">
        <f>C15-C43</f>
        <v>-115763</v>
      </c>
      <c r="E71" s="41">
        <f>E72</f>
        <v>-135420.01</v>
      </c>
    </row>
    <row r="72" spans="1:5" x14ac:dyDescent="0.2">
      <c r="A72" s="43" t="s">
        <v>140</v>
      </c>
      <c r="B72" s="44" t="s">
        <v>141</v>
      </c>
      <c r="C72" s="45">
        <f>C71</f>
        <v>-99038.830000000075</v>
      </c>
      <c r="D72" s="45">
        <f>D71</f>
        <v>-115763</v>
      </c>
      <c r="E72" s="45">
        <f>D15-D43</f>
        <v>-135420.01</v>
      </c>
    </row>
    <row r="73" spans="1:5" ht="22.5" x14ac:dyDescent="0.2">
      <c r="A73" s="42" t="s">
        <v>60</v>
      </c>
      <c r="B73" s="40" t="s">
        <v>142</v>
      </c>
      <c r="C73" s="41">
        <f>C75</f>
        <v>-16944.319999999978</v>
      </c>
      <c r="D73" s="41">
        <v>0</v>
      </c>
      <c r="E73" s="41">
        <v>0</v>
      </c>
    </row>
    <row r="74" spans="1:5" ht="22.5" x14ac:dyDescent="0.2">
      <c r="A74" s="43" t="s">
        <v>143</v>
      </c>
      <c r="B74" s="44" t="s">
        <v>142</v>
      </c>
      <c r="C74" s="45">
        <v>0</v>
      </c>
      <c r="D74" s="45">
        <v>0</v>
      </c>
      <c r="E74" s="45">
        <v>0</v>
      </c>
    </row>
    <row r="75" spans="1:5" ht="22.5" x14ac:dyDescent="0.2">
      <c r="A75" s="43" t="s">
        <v>56</v>
      </c>
      <c r="B75" s="44" t="s">
        <v>144</v>
      </c>
      <c r="C75" s="45">
        <f>B20-B48</f>
        <v>-16944.319999999978</v>
      </c>
      <c r="D75" s="45">
        <v>0</v>
      </c>
      <c r="E75" s="45">
        <f>I118</f>
        <v>0</v>
      </c>
    </row>
    <row r="76" spans="1:5" x14ac:dyDescent="0.2">
      <c r="A76" s="42" t="s">
        <v>145</v>
      </c>
      <c r="B76" s="40" t="s">
        <v>146</v>
      </c>
      <c r="C76" s="41">
        <f>C77+C78</f>
        <v>77058.06</v>
      </c>
      <c r="D76" s="41">
        <f>D77+D78</f>
        <v>-33450</v>
      </c>
      <c r="E76" s="41">
        <f>E77+E78</f>
        <v>-38617.069999999992</v>
      </c>
    </row>
    <row r="77" spans="1:5" x14ac:dyDescent="0.2">
      <c r="A77" s="43" t="s">
        <v>147</v>
      </c>
      <c r="B77" s="44" t="s">
        <v>148</v>
      </c>
      <c r="C77" s="45">
        <f>B23-B51</f>
        <v>820.05000000000291</v>
      </c>
      <c r="D77" s="45">
        <f>C28-C56</f>
        <v>3550</v>
      </c>
      <c r="E77" s="45">
        <f>D28-D56</f>
        <v>8116.3100000000013</v>
      </c>
    </row>
    <row r="78" spans="1:5" x14ac:dyDescent="0.2">
      <c r="A78" s="43" t="s">
        <v>62</v>
      </c>
      <c r="B78" s="44" t="s">
        <v>149</v>
      </c>
      <c r="C78" s="45">
        <f>B24-B52</f>
        <v>76238.009999999995</v>
      </c>
      <c r="D78" s="45">
        <f>C25+C26-C53-C54</f>
        <v>-37000</v>
      </c>
      <c r="E78" s="45">
        <f>D25+D26-D54-D53</f>
        <v>-46733.37999999999</v>
      </c>
    </row>
    <row r="79" spans="1:5" x14ac:dyDescent="0.2">
      <c r="A79" s="42" t="s">
        <v>150</v>
      </c>
      <c r="B79" s="40" t="s">
        <v>151</v>
      </c>
      <c r="C79" s="41">
        <v>0</v>
      </c>
      <c r="D79" s="41">
        <v>0</v>
      </c>
      <c r="E79" s="41">
        <v>0</v>
      </c>
    </row>
    <row r="80" spans="1:5" x14ac:dyDescent="0.2">
      <c r="A80" s="43" t="s">
        <v>152</v>
      </c>
      <c r="B80" s="44" t="s">
        <v>153</v>
      </c>
      <c r="C80" s="45">
        <v>0</v>
      </c>
      <c r="D80" s="45">
        <v>0</v>
      </c>
      <c r="E80" s="45">
        <v>0</v>
      </c>
    </row>
    <row r="81" spans="1:5" ht="33.75" x14ac:dyDescent="0.2">
      <c r="A81" s="42" t="s">
        <v>154</v>
      </c>
      <c r="B81" s="40" t="s">
        <v>2</v>
      </c>
      <c r="C81" s="41">
        <v>0</v>
      </c>
      <c r="D81" s="41">
        <v>0</v>
      </c>
      <c r="E81" s="41">
        <f>E82</f>
        <v>1826</v>
      </c>
    </row>
    <row r="82" spans="1:5" ht="45" x14ac:dyDescent="0.2">
      <c r="A82" s="48" t="s">
        <v>155</v>
      </c>
      <c r="B82" s="49" t="s">
        <v>156</v>
      </c>
      <c r="C82" s="50">
        <v>0</v>
      </c>
      <c r="D82" s="50">
        <v>0</v>
      </c>
      <c r="E82" s="50">
        <f>D32-D59</f>
        <v>1826</v>
      </c>
    </row>
    <row r="83" spans="1:5" x14ac:dyDescent="0.2">
      <c r="A83" s="51"/>
      <c r="B83" s="52" t="s">
        <v>157</v>
      </c>
      <c r="C83" s="204">
        <f>C71+C73+C76</f>
        <v>-38925.090000000055</v>
      </c>
      <c r="D83" s="204">
        <f>D71+D76</f>
        <v>-149213</v>
      </c>
      <c r="E83" s="204">
        <f>E69+E71+E76+E81</f>
        <v>-180580.68</v>
      </c>
    </row>
    <row r="84" spans="1:5" x14ac:dyDescent="0.2">
      <c r="A84" s="36"/>
      <c r="B84" s="53"/>
      <c r="C84" s="54"/>
      <c r="D84" s="54"/>
      <c r="E84" s="54"/>
    </row>
    <row r="86" spans="1:5" x14ac:dyDescent="0.2">
      <c r="B86" s="274" t="s">
        <v>293</v>
      </c>
      <c r="C86" s="274"/>
      <c r="D86" s="274"/>
      <c r="E86" s="274"/>
    </row>
    <row r="88" spans="1:5" ht="22.5" x14ac:dyDescent="0.2">
      <c r="A88" s="46" t="s">
        <v>135</v>
      </c>
      <c r="B88" s="37" t="s">
        <v>15</v>
      </c>
      <c r="C88" s="37" t="s">
        <v>160</v>
      </c>
      <c r="D88" s="37" t="s">
        <v>134</v>
      </c>
      <c r="E88" s="37" t="s">
        <v>159</v>
      </c>
    </row>
    <row r="89" spans="1:5" x14ac:dyDescent="0.2">
      <c r="A89" s="38">
        <v>1</v>
      </c>
      <c r="B89" s="39">
        <v>2</v>
      </c>
      <c r="C89" s="39">
        <v>3</v>
      </c>
      <c r="D89" s="39">
        <v>4</v>
      </c>
      <c r="E89" s="39">
        <v>5</v>
      </c>
    </row>
    <row r="90" spans="1:5" x14ac:dyDescent="0.2">
      <c r="A90" s="42" t="s">
        <v>136</v>
      </c>
      <c r="B90" s="40" t="s">
        <v>137</v>
      </c>
      <c r="C90" s="41">
        <v>0</v>
      </c>
      <c r="D90" s="41">
        <v>0</v>
      </c>
      <c r="E90" s="41">
        <v>0</v>
      </c>
    </row>
    <row r="91" spans="1:5" x14ac:dyDescent="0.2">
      <c r="A91" s="43" t="s">
        <v>9</v>
      </c>
      <c r="B91" s="44" t="s">
        <v>137</v>
      </c>
      <c r="C91" s="45">
        <v>0</v>
      </c>
      <c r="D91" s="45">
        <v>0</v>
      </c>
      <c r="E91" s="45">
        <v>0</v>
      </c>
    </row>
    <row r="92" spans="1:5" x14ac:dyDescent="0.2">
      <c r="A92" s="42" t="s">
        <v>138</v>
      </c>
      <c r="B92" s="40" t="s">
        <v>139</v>
      </c>
      <c r="C92" s="41">
        <v>402265.09</v>
      </c>
      <c r="D92" s="41">
        <v>115763</v>
      </c>
      <c r="E92" s="41">
        <v>160313.78</v>
      </c>
    </row>
    <row r="93" spans="1:5" x14ac:dyDescent="0.2">
      <c r="A93" s="43" t="s">
        <v>140</v>
      </c>
      <c r="B93" s="44" t="s">
        <v>141</v>
      </c>
      <c r="C93" s="45">
        <f>C92</f>
        <v>402265.09</v>
      </c>
      <c r="D93" s="45">
        <v>115763</v>
      </c>
      <c r="E93" s="45">
        <v>160313.78</v>
      </c>
    </row>
    <row r="94" spans="1:5" ht="22.5" x14ac:dyDescent="0.2">
      <c r="A94" s="42" t="s">
        <v>60</v>
      </c>
      <c r="B94" s="40" t="s">
        <v>142</v>
      </c>
      <c r="C94" s="41">
        <v>0</v>
      </c>
      <c r="D94" s="41">
        <v>0</v>
      </c>
      <c r="E94" s="41">
        <v>0</v>
      </c>
    </row>
    <row r="95" spans="1:5" ht="22.5" x14ac:dyDescent="0.2">
      <c r="A95" s="43" t="s">
        <v>143</v>
      </c>
      <c r="B95" s="44" t="s">
        <v>142</v>
      </c>
      <c r="C95" s="45">
        <v>0</v>
      </c>
      <c r="D95" s="45">
        <v>0</v>
      </c>
      <c r="E95" s="45">
        <v>0</v>
      </c>
    </row>
    <row r="96" spans="1:5" ht="22.5" x14ac:dyDescent="0.2">
      <c r="A96" s="43" t="s">
        <v>56</v>
      </c>
      <c r="B96" s="44" t="s">
        <v>144</v>
      </c>
      <c r="C96" s="45">
        <v>0</v>
      </c>
      <c r="D96" s="45">
        <v>0</v>
      </c>
      <c r="E96" s="45">
        <v>0</v>
      </c>
    </row>
    <row r="97" spans="1:5" x14ac:dyDescent="0.2">
      <c r="A97" s="42" t="s">
        <v>145</v>
      </c>
      <c r="B97" s="40" t="s">
        <v>146</v>
      </c>
      <c r="C97" s="41">
        <f t="shared" ref="C97" si="4">C98+C99</f>
        <v>-12777.470000000001</v>
      </c>
      <c r="D97" s="41">
        <f t="shared" ref="D97:E97" si="5">D98+D99</f>
        <v>54237</v>
      </c>
      <c r="E97" s="41">
        <f t="shared" si="5"/>
        <v>144908.56</v>
      </c>
    </row>
    <row r="98" spans="1:5" x14ac:dyDescent="0.2">
      <c r="A98" s="43" t="s">
        <v>147</v>
      </c>
      <c r="B98" s="44" t="s">
        <v>148</v>
      </c>
      <c r="C98" s="45">
        <v>-29662.9</v>
      </c>
      <c r="D98" s="45">
        <v>-3550</v>
      </c>
      <c r="E98" s="45">
        <v>-23372.2</v>
      </c>
    </row>
    <row r="99" spans="1:5" x14ac:dyDescent="0.2">
      <c r="A99" s="43" t="s">
        <v>62</v>
      </c>
      <c r="B99" s="44" t="s">
        <v>149</v>
      </c>
      <c r="C99" s="45">
        <v>16885.43</v>
      </c>
      <c r="D99" s="45">
        <v>57787</v>
      </c>
      <c r="E99" s="45">
        <v>168280.76</v>
      </c>
    </row>
    <row r="100" spans="1:5" x14ac:dyDescent="0.2">
      <c r="A100" s="42" t="s">
        <v>150</v>
      </c>
      <c r="B100" s="40" t="s">
        <v>151</v>
      </c>
      <c r="C100" s="41">
        <v>0</v>
      </c>
      <c r="D100" s="41">
        <v>0</v>
      </c>
      <c r="E100" s="41">
        <v>0</v>
      </c>
    </row>
    <row r="101" spans="1:5" x14ac:dyDescent="0.2">
      <c r="A101" s="43" t="s">
        <v>152</v>
      </c>
      <c r="B101" s="44" t="s">
        <v>153</v>
      </c>
      <c r="C101" s="45">
        <v>0</v>
      </c>
      <c r="D101" s="45">
        <v>0</v>
      </c>
      <c r="E101" s="45">
        <v>0</v>
      </c>
    </row>
    <row r="102" spans="1:5" ht="33.75" x14ac:dyDescent="0.2">
      <c r="A102" s="42" t="s">
        <v>154</v>
      </c>
      <c r="B102" s="40" t="s">
        <v>2</v>
      </c>
      <c r="C102" s="41">
        <v>0</v>
      </c>
      <c r="D102" s="41">
        <v>0</v>
      </c>
      <c r="E102" s="41">
        <v>0</v>
      </c>
    </row>
    <row r="103" spans="1:5" ht="45" x14ac:dyDescent="0.2">
      <c r="A103" s="48" t="s">
        <v>155</v>
      </c>
      <c r="B103" s="49" t="s">
        <v>156</v>
      </c>
      <c r="C103" s="50">
        <v>0</v>
      </c>
      <c r="D103" s="50">
        <v>0</v>
      </c>
      <c r="E103" s="50">
        <v>0</v>
      </c>
    </row>
    <row r="104" spans="1:5" x14ac:dyDescent="0.2">
      <c r="A104" s="51"/>
      <c r="B104" s="52" t="s">
        <v>157</v>
      </c>
      <c r="C104" s="55">
        <f t="shared" ref="C104" si="6">C92+C97+C94</f>
        <v>389487.62</v>
      </c>
      <c r="D104" s="55">
        <f t="shared" ref="D104:E104" si="7">D92+D97+D94</f>
        <v>170000</v>
      </c>
      <c r="E104" s="55">
        <f t="shared" si="7"/>
        <v>305222.33999999997</v>
      </c>
    </row>
    <row r="107" spans="1:5" x14ac:dyDescent="0.2">
      <c r="A107" s="274" t="s">
        <v>294</v>
      </c>
      <c r="B107" s="274"/>
      <c r="C107" s="274"/>
      <c r="D107" s="274"/>
      <c r="E107" s="274"/>
    </row>
    <row r="109" spans="1:5" ht="22.5" x14ac:dyDescent="0.2">
      <c r="A109" s="46" t="s">
        <v>135</v>
      </c>
      <c r="B109" s="37" t="s">
        <v>15</v>
      </c>
      <c r="C109" s="37" t="s">
        <v>160</v>
      </c>
      <c r="D109" s="37" t="s">
        <v>134</v>
      </c>
      <c r="E109" s="37" t="s">
        <v>159</v>
      </c>
    </row>
    <row r="110" spans="1:5" x14ac:dyDescent="0.2">
      <c r="A110" s="38">
        <v>1</v>
      </c>
      <c r="B110" s="39">
        <v>2</v>
      </c>
      <c r="C110" s="39">
        <v>3</v>
      </c>
      <c r="D110" s="39">
        <v>4</v>
      </c>
      <c r="E110" s="39">
        <v>5</v>
      </c>
    </row>
    <row r="111" spans="1:5" x14ac:dyDescent="0.2">
      <c r="A111" s="42" t="s">
        <v>136</v>
      </c>
      <c r="B111" s="40" t="s">
        <v>137</v>
      </c>
      <c r="C111" s="41">
        <v>0</v>
      </c>
      <c r="D111" s="41">
        <v>0</v>
      </c>
      <c r="E111" s="41">
        <f>E69+E90</f>
        <v>-8369.5999999999985</v>
      </c>
    </row>
    <row r="112" spans="1:5" x14ac:dyDescent="0.2">
      <c r="A112" s="43" t="s">
        <v>9</v>
      </c>
      <c r="B112" s="44" t="s">
        <v>137</v>
      </c>
      <c r="C112" s="45">
        <v>0</v>
      </c>
      <c r="D112" s="45">
        <v>0</v>
      </c>
      <c r="E112" s="45">
        <f>E111</f>
        <v>-8369.5999999999985</v>
      </c>
    </row>
    <row r="113" spans="1:5" x14ac:dyDescent="0.2">
      <c r="A113" s="42" t="s">
        <v>138</v>
      </c>
      <c r="B113" s="40" t="s">
        <v>139</v>
      </c>
      <c r="C113" s="41">
        <f>C71+C92</f>
        <v>303226.25999999995</v>
      </c>
      <c r="D113" s="41">
        <v>0</v>
      </c>
      <c r="E113" s="41">
        <f>E71+E92</f>
        <v>24893.76999999999</v>
      </c>
    </row>
    <row r="114" spans="1:5" x14ac:dyDescent="0.2">
      <c r="A114" s="43" t="s">
        <v>140</v>
      </c>
      <c r="B114" s="44" t="s">
        <v>141</v>
      </c>
      <c r="C114" s="45">
        <f>C113</f>
        <v>303226.25999999995</v>
      </c>
      <c r="D114" s="45">
        <v>0</v>
      </c>
      <c r="E114" s="45">
        <f>E113</f>
        <v>24893.76999999999</v>
      </c>
    </row>
    <row r="115" spans="1:5" ht="22.5" x14ac:dyDescent="0.2">
      <c r="A115" s="42" t="s">
        <v>60</v>
      </c>
      <c r="B115" s="40" t="s">
        <v>142</v>
      </c>
      <c r="C115" s="41">
        <f>C117</f>
        <v>-16944.319999999978</v>
      </c>
      <c r="D115" s="41">
        <v>0</v>
      </c>
      <c r="E115" s="41">
        <v>0</v>
      </c>
    </row>
    <row r="116" spans="1:5" ht="22.5" x14ac:dyDescent="0.2">
      <c r="A116" s="43" t="s">
        <v>143</v>
      </c>
      <c r="B116" s="44" t="s">
        <v>142</v>
      </c>
      <c r="C116" s="45">
        <v>0</v>
      </c>
      <c r="D116" s="45">
        <v>0</v>
      </c>
      <c r="E116" s="45">
        <v>0</v>
      </c>
    </row>
    <row r="117" spans="1:5" ht="22.5" x14ac:dyDescent="0.2">
      <c r="A117" s="43" t="s">
        <v>56</v>
      </c>
      <c r="B117" s="44" t="s">
        <v>144</v>
      </c>
      <c r="C117" s="45">
        <f>C75+C96</f>
        <v>-16944.319999999978</v>
      </c>
      <c r="D117" s="45">
        <v>0</v>
      </c>
      <c r="E117" s="45">
        <v>0</v>
      </c>
    </row>
    <row r="118" spans="1:5" x14ac:dyDescent="0.2">
      <c r="A118" s="42" t="s">
        <v>145</v>
      </c>
      <c r="B118" s="40" t="s">
        <v>146</v>
      </c>
      <c r="C118" s="41">
        <f>C119+C120</f>
        <v>64280.590000000004</v>
      </c>
      <c r="D118" s="41"/>
      <c r="E118" s="41">
        <f>E119+E120</f>
        <v>106291.49000000002</v>
      </c>
    </row>
    <row r="119" spans="1:5" x14ac:dyDescent="0.2">
      <c r="A119" s="43" t="s">
        <v>147</v>
      </c>
      <c r="B119" s="44" t="s">
        <v>148</v>
      </c>
      <c r="C119" s="45">
        <f t="shared" ref="C119:E120" si="8">C77+C98</f>
        <v>-28842.85</v>
      </c>
      <c r="D119" s="45">
        <f t="shared" si="8"/>
        <v>0</v>
      </c>
      <c r="E119" s="45">
        <f t="shared" si="8"/>
        <v>-15255.89</v>
      </c>
    </row>
    <row r="120" spans="1:5" x14ac:dyDescent="0.2">
      <c r="A120" s="43" t="s">
        <v>62</v>
      </c>
      <c r="B120" s="44" t="s">
        <v>149</v>
      </c>
      <c r="C120" s="45">
        <f t="shared" si="8"/>
        <v>93123.44</v>
      </c>
      <c r="D120" s="45">
        <f t="shared" si="8"/>
        <v>20787</v>
      </c>
      <c r="E120" s="45">
        <f t="shared" si="8"/>
        <v>121547.38000000002</v>
      </c>
    </row>
    <row r="121" spans="1:5" x14ac:dyDescent="0.2">
      <c r="A121" s="42" t="s">
        <v>150</v>
      </c>
      <c r="B121" s="40" t="s">
        <v>151</v>
      </c>
      <c r="C121" s="41">
        <v>0</v>
      </c>
      <c r="D121" s="41">
        <v>0</v>
      </c>
      <c r="E121" s="41">
        <v>0</v>
      </c>
    </row>
    <row r="122" spans="1:5" x14ac:dyDescent="0.2">
      <c r="A122" s="43" t="s">
        <v>152</v>
      </c>
      <c r="B122" s="44" t="s">
        <v>153</v>
      </c>
      <c r="C122" s="45">
        <v>0</v>
      </c>
      <c r="D122" s="45">
        <v>0</v>
      </c>
      <c r="E122" s="45">
        <v>0</v>
      </c>
    </row>
    <row r="123" spans="1:5" ht="33.75" x14ac:dyDescent="0.2">
      <c r="A123" s="42" t="s">
        <v>154</v>
      </c>
      <c r="B123" s="40" t="s">
        <v>2</v>
      </c>
      <c r="C123" s="41">
        <v>0</v>
      </c>
      <c r="D123" s="41">
        <v>0</v>
      </c>
      <c r="E123" s="41">
        <v>1826</v>
      </c>
    </row>
    <row r="124" spans="1:5" ht="45" x14ac:dyDescent="0.2">
      <c r="A124" s="48" t="s">
        <v>155</v>
      </c>
      <c r="B124" s="49" t="s">
        <v>156</v>
      </c>
      <c r="C124" s="50">
        <v>0</v>
      </c>
      <c r="D124" s="50">
        <v>0</v>
      </c>
      <c r="E124" s="50">
        <v>1826</v>
      </c>
    </row>
    <row r="125" spans="1:5" x14ac:dyDescent="0.2">
      <c r="A125" s="51"/>
      <c r="B125" s="52" t="s">
        <v>157</v>
      </c>
      <c r="C125" s="55">
        <f>C113+C115+C118</f>
        <v>350562.52999999997</v>
      </c>
      <c r="D125" s="55">
        <v>20787</v>
      </c>
      <c r="E125" s="55">
        <f>E111+E113+E118+E123</f>
        <v>124641.66</v>
      </c>
    </row>
  </sheetData>
  <mergeCells count="6">
    <mergeCell ref="A107:E107"/>
    <mergeCell ref="A1:G1"/>
    <mergeCell ref="A2:G2"/>
    <mergeCell ref="A6:F6"/>
    <mergeCell ref="A64:E64"/>
    <mergeCell ref="B86:E86"/>
  </mergeCells>
  <pageMargins left="0.7" right="0.7" top="0.75" bottom="0.75" header="0.3" footer="0.3"/>
  <pageSetup paperSize="9" fitToHeight="0" orientation="landscape" verticalDpi="0" r:id="rId1"/>
  <rowBreaks count="4" manualBreakCount="4">
    <brk id="35" max="6" man="1"/>
    <brk id="62" max="16383" man="1"/>
    <brk id="84" max="16383" man="1"/>
    <brk id="10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9"/>
  <sheetViews>
    <sheetView topLeftCell="A4" workbookViewId="0">
      <selection activeCell="H21" sqref="H21"/>
    </sheetView>
  </sheetViews>
  <sheetFormatPr defaultRowHeight="12.75" x14ac:dyDescent="0.2"/>
  <cols>
    <col min="5" max="5" width="28.5703125" customWidth="1"/>
    <col min="6" max="6" width="16.42578125" customWidth="1"/>
    <col min="7" max="7" width="13.140625" customWidth="1"/>
    <col min="8" max="8" width="17.42578125" customWidth="1"/>
  </cols>
  <sheetData>
    <row r="3" spans="1:8" ht="24.75" customHeight="1" x14ac:dyDescent="0.2">
      <c r="B3" s="277" t="s">
        <v>106</v>
      </c>
      <c r="C3" s="277"/>
      <c r="D3" s="277"/>
      <c r="E3" s="277"/>
      <c r="F3" s="277"/>
      <c r="G3" s="277"/>
      <c r="H3" s="277"/>
    </row>
    <row r="4" spans="1:8" ht="27" customHeight="1" x14ac:dyDescent="0.2">
      <c r="B4" s="277" t="s">
        <v>105</v>
      </c>
      <c r="C4" s="277"/>
      <c r="D4" s="277"/>
      <c r="E4" s="277"/>
      <c r="F4" s="277"/>
      <c r="G4" s="277"/>
      <c r="H4" s="277"/>
    </row>
    <row r="7" spans="1:8" ht="47.25" customHeight="1" x14ac:dyDescent="0.2">
      <c r="A7" s="278" t="s">
        <v>192</v>
      </c>
      <c r="B7" s="278"/>
      <c r="C7" s="278"/>
      <c r="D7" s="278"/>
      <c r="E7" s="278"/>
      <c r="F7" s="278"/>
      <c r="G7" s="278"/>
      <c r="H7" s="278"/>
    </row>
    <row r="8" spans="1:8" x14ac:dyDescent="0.2">
      <c r="A8" s="78"/>
      <c r="B8" s="78"/>
      <c r="C8" s="78"/>
      <c r="D8" s="78"/>
      <c r="E8" s="78"/>
      <c r="F8" s="78"/>
      <c r="G8" s="78"/>
      <c r="H8" s="78"/>
    </row>
    <row r="9" spans="1:8" ht="36" customHeight="1" x14ac:dyDescent="0.2">
      <c r="A9" s="281" t="s">
        <v>193</v>
      </c>
      <c r="B9" s="282"/>
      <c r="C9" s="283"/>
      <c r="D9" s="37" t="s">
        <v>196</v>
      </c>
      <c r="E9" s="37" t="s">
        <v>162</v>
      </c>
      <c r="F9" s="37" t="s">
        <v>197</v>
      </c>
      <c r="G9" s="37" t="s">
        <v>119</v>
      </c>
      <c r="H9" s="37" t="s">
        <v>194</v>
      </c>
    </row>
    <row r="10" spans="1:8" ht="27.75" customHeight="1" x14ac:dyDescent="0.2">
      <c r="A10" s="284">
        <v>1</v>
      </c>
      <c r="B10" s="285"/>
      <c r="C10" s="286"/>
      <c r="D10" s="79">
        <v>2</v>
      </c>
      <c r="E10" s="79">
        <v>3</v>
      </c>
      <c r="F10" s="79">
        <v>4</v>
      </c>
      <c r="G10" s="80" t="s">
        <v>116</v>
      </c>
      <c r="H10" s="80" t="s">
        <v>117</v>
      </c>
    </row>
    <row r="11" spans="1:8" ht="59.25" customHeight="1" x14ac:dyDescent="0.2">
      <c r="A11" s="287"/>
      <c r="B11" s="288"/>
      <c r="C11" s="289"/>
      <c r="D11" s="45"/>
      <c r="E11" s="45"/>
      <c r="F11" s="45"/>
      <c r="G11" s="45"/>
      <c r="H11" s="45"/>
    </row>
    <row r="12" spans="1:8" x14ac:dyDescent="0.2">
      <c r="A12" s="78"/>
      <c r="B12" s="78"/>
      <c r="C12" s="78"/>
      <c r="D12" s="78"/>
      <c r="E12" s="78"/>
      <c r="F12" s="78"/>
      <c r="G12" s="78"/>
      <c r="H12" s="78"/>
    </row>
    <row r="13" spans="1:8" ht="28.5" customHeight="1" x14ac:dyDescent="0.2">
      <c r="A13" s="78"/>
      <c r="B13" s="78"/>
      <c r="C13" s="78"/>
      <c r="D13" s="78"/>
      <c r="E13" s="78"/>
      <c r="F13" s="78"/>
      <c r="G13" s="78"/>
      <c r="H13" s="78"/>
    </row>
    <row r="14" spans="1:8" ht="37.5" customHeight="1" x14ac:dyDescent="0.2">
      <c r="A14" s="290" t="s">
        <v>195</v>
      </c>
      <c r="B14" s="290"/>
      <c r="C14" s="290"/>
      <c r="D14" s="290"/>
      <c r="E14" s="290"/>
      <c r="F14" s="290"/>
      <c r="G14" s="78"/>
      <c r="H14" s="78"/>
    </row>
    <row r="15" spans="1:8" ht="81.75" customHeight="1" x14ac:dyDescent="0.2">
      <c r="A15" s="281" t="s">
        <v>193</v>
      </c>
      <c r="B15" s="282"/>
      <c r="C15" s="283"/>
      <c r="D15" s="37" t="s">
        <v>196</v>
      </c>
      <c r="E15" s="37" t="s">
        <v>162</v>
      </c>
      <c r="F15" s="37" t="s">
        <v>197</v>
      </c>
      <c r="G15" s="37" t="s">
        <v>119</v>
      </c>
      <c r="H15" s="37" t="s">
        <v>194</v>
      </c>
    </row>
    <row r="16" spans="1:8" x14ac:dyDescent="0.2">
      <c r="A16" s="279">
        <v>1</v>
      </c>
      <c r="B16" s="279"/>
      <c r="C16" s="279"/>
      <c r="D16" s="81">
        <v>2</v>
      </c>
      <c r="E16" s="81">
        <v>3</v>
      </c>
      <c r="F16" s="81">
        <v>4</v>
      </c>
      <c r="G16" s="80" t="s">
        <v>116</v>
      </c>
      <c r="H16" s="80" t="s">
        <v>117</v>
      </c>
    </row>
    <row r="17" spans="1:8" x14ac:dyDescent="0.2">
      <c r="A17" s="280"/>
      <c r="B17" s="280"/>
      <c r="C17" s="280"/>
      <c r="D17" s="82"/>
      <c r="E17" s="82"/>
      <c r="F17" s="82"/>
      <c r="G17" s="45"/>
      <c r="H17" s="45"/>
    </row>
    <row r="18" spans="1:8" x14ac:dyDescent="0.2">
      <c r="A18" s="83"/>
      <c r="B18" s="84"/>
      <c r="C18" s="84"/>
      <c r="D18" s="84"/>
      <c r="E18" s="84"/>
      <c r="F18" s="84"/>
      <c r="G18" s="78"/>
      <c r="H18" s="78"/>
    </row>
    <row r="19" spans="1:8" ht="15" x14ac:dyDescent="0.2">
      <c r="A19" s="85"/>
      <c r="B19" s="86"/>
      <c r="C19" s="86"/>
      <c r="D19" s="86"/>
      <c r="E19" s="86"/>
      <c r="F19" s="86"/>
      <c r="G19" s="87"/>
      <c r="H19" s="87"/>
    </row>
  </sheetData>
  <mergeCells count="10">
    <mergeCell ref="B3:H3"/>
    <mergeCell ref="B4:H4"/>
    <mergeCell ref="A7:H7"/>
    <mergeCell ref="A16:C16"/>
    <mergeCell ref="A17:C17"/>
    <mergeCell ref="A9:C9"/>
    <mergeCell ref="A10:C10"/>
    <mergeCell ref="A11:C11"/>
    <mergeCell ref="A14:F14"/>
    <mergeCell ref="A15:C15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F23" sqref="F23"/>
    </sheetView>
  </sheetViews>
  <sheetFormatPr defaultColWidth="9.140625" defaultRowHeight="15.75" x14ac:dyDescent="0.25"/>
  <cols>
    <col min="1" max="1" width="36.42578125" style="5" customWidth="1"/>
    <col min="2" max="2" width="17.5703125" style="5" customWidth="1"/>
    <col min="3" max="5" width="16.28515625" style="5" customWidth="1"/>
    <col min="6" max="6" width="13.7109375" style="5" customWidth="1"/>
    <col min="7" max="16384" width="9.140625" style="5"/>
  </cols>
  <sheetData>
    <row r="1" spans="1:6" x14ac:dyDescent="0.25">
      <c r="A1" s="291"/>
      <c r="B1" s="291"/>
      <c r="C1" s="291"/>
      <c r="D1" s="291"/>
      <c r="E1" s="291"/>
    </row>
    <row r="2" spans="1:6" ht="15.75" customHeight="1" x14ac:dyDescent="0.25">
      <c r="A2" s="291"/>
      <c r="B2" s="291"/>
      <c r="C2" s="291"/>
      <c r="D2" s="291"/>
      <c r="E2" s="291"/>
    </row>
    <row r="3" spans="1:6" x14ac:dyDescent="0.25">
      <c r="A3" s="291"/>
      <c r="B3" s="291"/>
      <c r="C3" s="291"/>
      <c r="D3" s="291"/>
      <c r="E3" s="292"/>
    </row>
    <row r="4" spans="1:6" x14ac:dyDescent="0.25">
      <c r="A4" s="6"/>
      <c r="B4" s="6"/>
      <c r="C4" s="6"/>
      <c r="D4" s="6"/>
      <c r="E4" s="7"/>
    </row>
    <row r="5" spans="1:6" x14ac:dyDescent="0.25">
      <c r="A5" s="291" t="s">
        <v>12</v>
      </c>
      <c r="B5" s="291"/>
      <c r="C5" s="291"/>
      <c r="D5" s="293"/>
      <c r="E5" s="293"/>
    </row>
    <row r="6" spans="1:6" x14ac:dyDescent="0.25">
      <c r="A6" s="6"/>
      <c r="B6" s="6"/>
      <c r="C6" s="6"/>
      <c r="D6" s="6"/>
      <c r="E6" s="7"/>
    </row>
    <row r="7" spans="1:6" x14ac:dyDescent="0.25">
      <c r="A7" s="291" t="s">
        <v>104</v>
      </c>
      <c r="B7" s="291"/>
      <c r="C7" s="291"/>
      <c r="D7" s="292"/>
      <c r="E7" s="292"/>
    </row>
    <row r="8" spans="1:6" x14ac:dyDescent="0.25">
      <c r="A8" s="6"/>
      <c r="B8" s="6"/>
      <c r="C8" s="6"/>
      <c r="D8" s="6"/>
      <c r="E8" s="7"/>
    </row>
    <row r="9" spans="1:6" s="8" customFormat="1" ht="33.75" x14ac:dyDescent="0.25">
      <c r="A9" s="61" t="s">
        <v>13</v>
      </c>
      <c r="B9" s="62" t="s">
        <v>190</v>
      </c>
      <c r="C9" s="63" t="s">
        <v>162</v>
      </c>
      <c r="D9" s="62" t="s">
        <v>191</v>
      </c>
      <c r="E9" s="62" t="s">
        <v>188</v>
      </c>
      <c r="F9" s="64" t="s">
        <v>115</v>
      </c>
    </row>
    <row r="10" spans="1:6" s="9" customFormat="1" ht="11.25" x14ac:dyDescent="0.2">
      <c r="A10" s="65">
        <v>1</v>
      </c>
      <c r="B10" s="66">
        <v>2</v>
      </c>
      <c r="C10" s="66">
        <v>3</v>
      </c>
      <c r="D10" s="67">
        <v>4</v>
      </c>
      <c r="E10" s="68" t="s">
        <v>116</v>
      </c>
      <c r="F10" s="68" t="s">
        <v>117</v>
      </c>
    </row>
    <row r="11" spans="1:6" s="9" customFormat="1" ht="11.25" x14ac:dyDescent="0.2">
      <c r="A11" s="69" t="s">
        <v>49</v>
      </c>
      <c r="B11" s="70">
        <f>B12</f>
        <v>2106719.4</v>
      </c>
      <c r="C11" s="70">
        <f>C12</f>
        <v>4510711.5999999996</v>
      </c>
      <c r="D11" s="70">
        <f>D12</f>
        <v>2224579.66</v>
      </c>
      <c r="E11" s="70">
        <f>D11/B11*100</f>
        <v>105.59449255558194</v>
      </c>
      <c r="F11" s="70">
        <f>D11/C11*100</f>
        <v>49.317709870877138</v>
      </c>
    </row>
    <row r="12" spans="1:6" s="8" customFormat="1" ht="17.25" customHeight="1" x14ac:dyDescent="0.25">
      <c r="A12" s="71" t="s">
        <v>63</v>
      </c>
      <c r="B12" s="72">
        <f>B13</f>
        <v>2106719.4</v>
      </c>
      <c r="C12" s="72">
        <f>C13+C14</f>
        <v>4510711.5999999996</v>
      </c>
      <c r="D12" s="72">
        <v>2224579.66</v>
      </c>
      <c r="E12" s="70">
        <f t="shared" ref="E12:E13" si="0">D12/B12*100</f>
        <v>105.59449255558194</v>
      </c>
      <c r="F12" s="70">
        <f t="shared" ref="F12:F14" si="1">D12/C12*100</f>
        <v>49.317709870877138</v>
      </c>
    </row>
    <row r="13" spans="1:6" s="8" customFormat="1" ht="15" x14ac:dyDescent="0.25">
      <c r="A13" s="73" t="s">
        <v>64</v>
      </c>
      <c r="B13" s="74">
        <v>2106719.4</v>
      </c>
      <c r="C13" s="75">
        <v>4328321.5999999996</v>
      </c>
      <c r="D13" s="74">
        <f>D12-D14</f>
        <v>2137891.8400000003</v>
      </c>
      <c r="E13" s="74">
        <f t="shared" si="0"/>
        <v>101.47966739187004</v>
      </c>
      <c r="F13" s="74">
        <f t="shared" si="1"/>
        <v>49.393091308187465</v>
      </c>
    </row>
    <row r="14" spans="1:6" x14ac:dyDescent="0.25">
      <c r="A14" s="77" t="s">
        <v>189</v>
      </c>
      <c r="B14" s="76">
        <v>0</v>
      </c>
      <c r="C14" s="76">
        <v>182390</v>
      </c>
      <c r="D14" s="76">
        <v>86687.82</v>
      </c>
      <c r="E14" s="205">
        <v>0</v>
      </c>
      <c r="F14" s="205">
        <f t="shared" si="1"/>
        <v>47.528822852130055</v>
      </c>
    </row>
  </sheetData>
  <mergeCells count="5">
    <mergeCell ref="A1:E1"/>
    <mergeCell ref="A3:E3"/>
    <mergeCell ref="A5:E5"/>
    <mergeCell ref="A7:E7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8"/>
  <sheetViews>
    <sheetView topLeftCell="A8" zoomScaleNormal="100" workbookViewId="0">
      <selection activeCell="J30" sqref="J30"/>
    </sheetView>
  </sheetViews>
  <sheetFormatPr defaultColWidth="9.140625" defaultRowHeight="15.75" x14ac:dyDescent="0.25"/>
  <cols>
    <col min="1" max="1" width="32.5703125" style="20" customWidth="1"/>
    <col min="2" max="2" width="56.140625" style="20" customWidth="1"/>
    <col min="3" max="4" width="16" style="20" customWidth="1"/>
    <col min="5" max="5" width="13.85546875" style="11" customWidth="1"/>
    <col min="6" max="6" width="16.7109375" style="11" hidden="1" customWidth="1"/>
    <col min="7" max="7" width="16.42578125" style="11" hidden="1" customWidth="1"/>
    <col min="8" max="8" width="12.5703125" style="11" hidden="1" customWidth="1"/>
    <col min="9" max="9" width="17.85546875" style="11" customWidth="1"/>
    <col min="10" max="12" width="13.140625" style="11" bestFit="1" customWidth="1"/>
    <col min="13" max="13" width="9.140625" style="11"/>
    <col min="14" max="15" width="10.140625" style="11" bestFit="1" customWidth="1"/>
    <col min="16" max="17" width="9.140625" style="11"/>
    <col min="18" max="18" width="10.140625" style="11" bestFit="1" customWidth="1"/>
    <col min="19" max="16384" width="9.140625" style="11"/>
  </cols>
  <sheetData>
    <row r="1" spans="1:8" x14ac:dyDescent="0.25">
      <c r="A1" s="294" t="s">
        <v>16</v>
      </c>
      <c r="B1" s="294"/>
      <c r="C1" s="294"/>
      <c r="D1" s="294"/>
      <c r="E1" s="294"/>
      <c r="F1" s="294"/>
      <c r="G1" s="294"/>
    </row>
    <row r="2" spans="1:8" ht="15.75" customHeight="1" x14ac:dyDescent="0.25">
      <c r="A2"/>
      <c r="B2"/>
      <c r="C2"/>
      <c r="D2"/>
      <c r="E2"/>
      <c r="F2"/>
      <c r="G2"/>
      <c r="H2" s="10"/>
    </row>
    <row r="3" spans="1:8" s="12" customFormat="1" ht="15.75" customHeight="1" x14ac:dyDescent="0.25">
      <c r="A3" s="295" t="s">
        <v>198</v>
      </c>
      <c r="B3" s="295"/>
      <c r="C3" s="295"/>
      <c r="D3" s="295"/>
      <c r="E3" s="295"/>
      <c r="F3" s="295"/>
      <c r="G3" s="295"/>
    </row>
    <row r="4" spans="1:8" s="12" customFormat="1" ht="15.75" customHeight="1" x14ac:dyDescent="0.25">
      <c r="A4"/>
      <c r="B4"/>
      <c r="C4"/>
      <c r="D4"/>
      <c r="E4"/>
      <c r="F4"/>
      <c r="G4"/>
    </row>
    <row r="5" spans="1:8" s="12" customFormat="1" ht="40.5" customHeight="1" x14ac:dyDescent="0.25">
      <c r="A5" s="57" t="s">
        <v>14</v>
      </c>
      <c r="B5" s="88" t="s">
        <v>15</v>
      </c>
      <c r="C5" s="58" t="s">
        <v>162</v>
      </c>
      <c r="D5" s="58" t="s">
        <v>211</v>
      </c>
      <c r="E5" s="58" t="s">
        <v>115</v>
      </c>
      <c r="F5" s="58" t="s">
        <v>212</v>
      </c>
      <c r="G5" s="58" t="s">
        <v>213</v>
      </c>
    </row>
    <row r="6" spans="1:8" s="14" customFormat="1" x14ac:dyDescent="0.25">
      <c r="A6" s="42" t="s">
        <v>199</v>
      </c>
      <c r="B6" s="40" t="s">
        <v>200</v>
      </c>
      <c r="C6" s="41">
        <v>4510711.5999999996</v>
      </c>
      <c r="D6" s="41">
        <f>D7+D30</f>
        <v>2224579.6599999997</v>
      </c>
      <c r="E6" s="41">
        <f>D6/C6*100</f>
        <v>49.317709870877138</v>
      </c>
      <c r="F6" s="41">
        <v>4668482</v>
      </c>
      <c r="G6" s="41">
        <v>4665145</v>
      </c>
      <c r="H6" s="13"/>
    </row>
    <row r="7" spans="1:8" s="14" customFormat="1" x14ac:dyDescent="0.25">
      <c r="A7" s="89" t="s">
        <v>201</v>
      </c>
      <c r="B7" s="90" t="s">
        <v>202</v>
      </c>
      <c r="C7" s="91">
        <v>182390</v>
      </c>
      <c r="D7" s="91">
        <f>D8+D14</f>
        <v>103772.76</v>
      </c>
      <c r="E7" s="91">
        <f>D7/C7*100</f>
        <v>56.896079828937985</v>
      </c>
      <c r="F7" s="91">
        <v>182390</v>
      </c>
      <c r="G7" s="91">
        <v>182390</v>
      </c>
      <c r="H7" s="13"/>
    </row>
    <row r="8" spans="1:8" s="16" customFormat="1" ht="11.25" x14ac:dyDescent="0.2">
      <c r="A8" s="92" t="s">
        <v>214</v>
      </c>
      <c r="B8" s="93" t="s">
        <v>215</v>
      </c>
      <c r="C8" s="94">
        <v>97133</v>
      </c>
      <c r="D8" s="94">
        <f>D9</f>
        <v>56908.81</v>
      </c>
      <c r="E8" s="94">
        <f>D8/C8*100</f>
        <v>58.588543543388958</v>
      </c>
      <c r="F8" s="94">
        <v>91195</v>
      </c>
      <c r="G8" s="94">
        <v>91195</v>
      </c>
      <c r="H8" s="15"/>
    </row>
    <row r="9" spans="1:8" s="14" customFormat="1" x14ac:dyDescent="0.25">
      <c r="A9" s="43" t="s">
        <v>138</v>
      </c>
      <c r="B9" s="44" t="s">
        <v>203</v>
      </c>
      <c r="C9" s="45">
        <v>97133</v>
      </c>
      <c r="D9" s="45">
        <f>D10</f>
        <v>56908.81</v>
      </c>
      <c r="E9" s="45">
        <f>D9/C9*100</f>
        <v>58.588543543388958</v>
      </c>
      <c r="F9" s="45">
        <v>0</v>
      </c>
      <c r="G9" s="45">
        <v>0</v>
      </c>
      <c r="H9" s="13"/>
    </row>
    <row r="10" spans="1:8" s="14" customFormat="1" x14ac:dyDescent="0.25">
      <c r="A10" s="43" t="s">
        <v>204</v>
      </c>
      <c r="B10" s="44" t="s">
        <v>5</v>
      </c>
      <c r="C10" s="45">
        <v>97133</v>
      </c>
      <c r="D10" s="45">
        <v>56908.81</v>
      </c>
      <c r="E10" s="45">
        <f t="shared" ref="E10" si="0">D10/C10*100</f>
        <v>58.588543543388958</v>
      </c>
      <c r="F10" s="45">
        <v>0</v>
      </c>
      <c r="G10" s="45">
        <v>0</v>
      </c>
      <c r="H10" s="13"/>
    </row>
    <row r="11" spans="1:8" s="14" customFormat="1" x14ac:dyDescent="0.25">
      <c r="A11" s="43" t="s">
        <v>232</v>
      </c>
      <c r="B11" s="99" t="s">
        <v>235</v>
      </c>
      <c r="C11" s="45"/>
      <c r="D11" s="45">
        <f>D12+D13</f>
        <v>56908.81</v>
      </c>
      <c r="E11" s="45">
        <v>0</v>
      </c>
      <c r="F11" s="45"/>
      <c r="G11" s="45"/>
      <c r="H11" s="13"/>
    </row>
    <row r="12" spans="1:8" s="14" customFormat="1" x14ac:dyDescent="0.25">
      <c r="A12" s="43" t="s">
        <v>233</v>
      </c>
      <c r="B12" s="100" t="s">
        <v>236</v>
      </c>
      <c r="C12" s="45"/>
      <c r="D12" s="45">
        <v>26722.31</v>
      </c>
      <c r="E12" s="45">
        <v>0</v>
      </c>
      <c r="F12" s="45"/>
      <c r="G12" s="45"/>
      <c r="H12" s="13"/>
    </row>
    <row r="13" spans="1:8" s="14" customFormat="1" x14ac:dyDescent="0.25">
      <c r="A13" s="43" t="s">
        <v>234</v>
      </c>
      <c r="B13" s="101" t="s">
        <v>43</v>
      </c>
      <c r="C13" s="45"/>
      <c r="D13" s="45">
        <v>30186.5</v>
      </c>
      <c r="E13" s="45">
        <v>0</v>
      </c>
      <c r="F13" s="45"/>
      <c r="G13" s="45"/>
      <c r="H13" s="13"/>
    </row>
    <row r="14" spans="1:8" s="18" customFormat="1" x14ac:dyDescent="0.25">
      <c r="A14" s="92" t="s">
        <v>216</v>
      </c>
      <c r="B14" s="93" t="s">
        <v>217</v>
      </c>
      <c r="C14" s="94">
        <v>85257</v>
      </c>
      <c r="D14" s="94">
        <f>D15</f>
        <v>46863.95</v>
      </c>
      <c r="E14" s="94">
        <f>D14/C14*100</f>
        <v>54.967861876444161</v>
      </c>
      <c r="F14" s="94">
        <v>91195</v>
      </c>
      <c r="G14" s="94">
        <v>91195</v>
      </c>
      <c r="H14" s="17"/>
    </row>
    <row r="15" spans="1:8" s="18" customFormat="1" x14ac:dyDescent="0.25">
      <c r="A15" s="43" t="s">
        <v>60</v>
      </c>
      <c r="B15" s="44" t="s">
        <v>7</v>
      </c>
      <c r="C15" s="45">
        <v>85257</v>
      </c>
      <c r="D15" s="45">
        <f>D16+D19+D27</f>
        <v>46863.95</v>
      </c>
      <c r="E15" s="45">
        <f>D15/C15*100</f>
        <v>54.967861876444161</v>
      </c>
      <c r="F15" s="45">
        <v>0</v>
      </c>
      <c r="G15" s="45">
        <v>0</v>
      </c>
      <c r="H15" s="17"/>
    </row>
    <row r="16" spans="1:8" s="18" customFormat="1" x14ac:dyDescent="0.25">
      <c r="A16" s="43" t="s">
        <v>10</v>
      </c>
      <c r="B16" s="44" t="s">
        <v>205</v>
      </c>
      <c r="C16" s="45">
        <v>1200</v>
      </c>
      <c r="D16" s="45">
        <v>525</v>
      </c>
      <c r="E16" s="45">
        <f t="shared" ref="E16:E27" si="1">D16/C16*100</f>
        <v>43.75</v>
      </c>
      <c r="F16" s="45">
        <v>0</v>
      </c>
      <c r="G16" s="45">
        <v>0</v>
      </c>
      <c r="H16" s="17"/>
    </row>
    <row r="17" spans="1:11" s="18" customFormat="1" x14ac:dyDescent="0.25">
      <c r="A17" s="43" t="s">
        <v>237</v>
      </c>
      <c r="B17" s="102" t="s">
        <v>21</v>
      </c>
      <c r="C17" s="45"/>
      <c r="D17" s="45">
        <v>525</v>
      </c>
      <c r="E17" s="45">
        <v>0</v>
      </c>
      <c r="F17" s="45"/>
      <c r="G17" s="45"/>
      <c r="H17" s="17"/>
    </row>
    <row r="18" spans="1:11" s="18" customFormat="1" x14ac:dyDescent="0.25">
      <c r="A18" s="43" t="s">
        <v>238</v>
      </c>
      <c r="B18" s="102" t="s">
        <v>59</v>
      </c>
      <c r="C18" s="45"/>
      <c r="D18" s="45">
        <v>525</v>
      </c>
      <c r="E18" s="45">
        <v>0</v>
      </c>
      <c r="F18" s="45"/>
      <c r="G18" s="45"/>
      <c r="H18" s="17"/>
    </row>
    <row r="19" spans="1:11" s="18" customFormat="1" x14ac:dyDescent="0.25">
      <c r="A19" s="43" t="s">
        <v>206</v>
      </c>
      <c r="B19" s="44" t="s">
        <v>92</v>
      </c>
      <c r="C19" s="45">
        <v>80057</v>
      </c>
      <c r="D19" s="45">
        <f>D20+D25</f>
        <v>43813.95</v>
      </c>
      <c r="E19" s="45">
        <f t="shared" si="1"/>
        <v>54.728443484017632</v>
      </c>
      <c r="F19" s="45">
        <v>0</v>
      </c>
      <c r="G19" s="45">
        <v>0</v>
      </c>
      <c r="H19" s="17"/>
    </row>
    <row r="20" spans="1:11" s="18" customFormat="1" x14ac:dyDescent="0.25">
      <c r="A20" s="43" t="s">
        <v>239</v>
      </c>
      <c r="B20" s="44" t="s">
        <v>22</v>
      </c>
      <c r="C20" s="45"/>
      <c r="D20" s="45">
        <v>29267.95</v>
      </c>
      <c r="E20" s="45">
        <v>0</v>
      </c>
      <c r="F20" s="45"/>
      <c r="G20" s="45"/>
      <c r="H20" s="17"/>
    </row>
    <row r="21" spans="1:11" s="18" customFormat="1" x14ac:dyDescent="0.25">
      <c r="A21" s="43" t="s">
        <v>240</v>
      </c>
      <c r="B21" s="102" t="s">
        <v>47</v>
      </c>
      <c r="C21" s="45"/>
      <c r="D21" s="45">
        <v>5927.11</v>
      </c>
      <c r="E21" s="45">
        <v>0</v>
      </c>
      <c r="F21" s="45"/>
      <c r="G21" s="45"/>
      <c r="H21" s="17"/>
    </row>
    <row r="22" spans="1:11" s="18" customFormat="1" x14ac:dyDescent="0.25">
      <c r="A22" s="43" t="s">
        <v>241</v>
      </c>
      <c r="B22" s="44" t="s">
        <v>248</v>
      </c>
      <c r="C22" s="45"/>
      <c r="D22" s="45">
        <v>220.86</v>
      </c>
      <c r="E22" s="45">
        <v>0</v>
      </c>
      <c r="F22" s="45"/>
      <c r="G22" s="45"/>
      <c r="H22" s="17"/>
      <c r="J22" s="134"/>
    </row>
    <row r="23" spans="1:11" s="18" customFormat="1" x14ac:dyDescent="0.25">
      <c r="A23" s="43" t="s">
        <v>242</v>
      </c>
      <c r="B23" s="44" t="s">
        <v>51</v>
      </c>
      <c r="C23" s="45"/>
      <c r="D23" s="45">
        <v>21135</v>
      </c>
      <c r="E23" s="45">
        <v>0</v>
      </c>
      <c r="F23" s="45"/>
      <c r="G23" s="45"/>
      <c r="H23" s="17"/>
      <c r="J23" s="134"/>
    </row>
    <row r="24" spans="1:11" s="18" customFormat="1" x14ac:dyDescent="0.25">
      <c r="A24" s="43" t="s">
        <v>243</v>
      </c>
      <c r="B24" s="44" t="s">
        <v>249</v>
      </c>
      <c r="C24" s="45"/>
      <c r="D24" s="45">
        <v>1984.98</v>
      </c>
      <c r="E24" s="45">
        <v>0</v>
      </c>
      <c r="F24" s="45"/>
      <c r="G24" s="45"/>
      <c r="H24" s="17"/>
    </row>
    <row r="25" spans="1:11" s="18" customFormat="1" x14ac:dyDescent="0.25">
      <c r="A25" s="43" t="s">
        <v>244</v>
      </c>
      <c r="B25" s="44" t="s">
        <v>101</v>
      </c>
      <c r="C25" s="45"/>
      <c r="D25" s="45">
        <v>14546</v>
      </c>
      <c r="E25" s="45">
        <v>0</v>
      </c>
      <c r="F25" s="45"/>
      <c r="G25" s="45"/>
      <c r="H25" s="17"/>
    </row>
    <row r="26" spans="1:11" s="18" customFormat="1" x14ac:dyDescent="0.25">
      <c r="A26" s="43" t="s">
        <v>245</v>
      </c>
      <c r="B26" s="44" t="s">
        <v>79</v>
      </c>
      <c r="C26" s="45"/>
      <c r="D26" s="45">
        <v>14546</v>
      </c>
      <c r="E26" s="45">
        <v>0</v>
      </c>
      <c r="F26" s="45"/>
      <c r="G26" s="45"/>
      <c r="H26" s="17"/>
    </row>
    <row r="27" spans="1:11" s="18" customFormat="1" x14ac:dyDescent="0.25">
      <c r="A27" s="43" t="s">
        <v>61</v>
      </c>
      <c r="B27" s="44" t="s">
        <v>93</v>
      </c>
      <c r="C27" s="45">
        <v>4000</v>
      </c>
      <c r="D27" s="45">
        <v>2525</v>
      </c>
      <c r="E27" s="45">
        <f t="shared" si="1"/>
        <v>63.125</v>
      </c>
      <c r="F27" s="45">
        <v>0</v>
      </c>
      <c r="G27" s="45">
        <v>0</v>
      </c>
      <c r="H27" s="17"/>
    </row>
    <row r="28" spans="1:11" s="18" customFormat="1" x14ac:dyDescent="0.25">
      <c r="A28" s="43" t="s">
        <v>246</v>
      </c>
      <c r="B28" s="44" t="s">
        <v>94</v>
      </c>
      <c r="C28" s="45"/>
      <c r="D28" s="45">
        <v>2525</v>
      </c>
      <c r="E28" s="45">
        <v>0</v>
      </c>
      <c r="F28" s="45"/>
      <c r="G28" s="45"/>
      <c r="H28" s="17"/>
    </row>
    <row r="29" spans="1:11" s="18" customFormat="1" x14ac:dyDescent="0.25">
      <c r="A29" s="43" t="s">
        <v>247</v>
      </c>
      <c r="B29" s="44" t="s">
        <v>94</v>
      </c>
      <c r="C29" s="45"/>
      <c r="D29" s="45">
        <v>2525</v>
      </c>
      <c r="E29" s="45">
        <v>0</v>
      </c>
      <c r="F29" s="45"/>
      <c r="G29" s="45"/>
      <c r="H29" s="17"/>
      <c r="K29" s="134"/>
    </row>
    <row r="30" spans="1:11" s="18" customFormat="1" ht="22.5" x14ac:dyDescent="0.25">
      <c r="A30" s="89" t="s">
        <v>207</v>
      </c>
      <c r="B30" s="90" t="s">
        <v>208</v>
      </c>
      <c r="C30" s="91">
        <v>4328321.5999999996</v>
      </c>
      <c r="D30" s="91">
        <f>D31+D87+D100+D129+D143</f>
        <v>2120806.9</v>
      </c>
      <c r="E30" s="91">
        <f>D30/C30*100</f>
        <v>48.998366942049785</v>
      </c>
      <c r="F30" s="91">
        <v>4486092</v>
      </c>
      <c r="G30" s="91">
        <v>4482755</v>
      </c>
      <c r="H30" s="17"/>
    </row>
    <row r="31" spans="1:11" s="30" customFormat="1" x14ac:dyDescent="0.25">
      <c r="A31" s="92" t="s">
        <v>218</v>
      </c>
      <c r="B31" s="93" t="s">
        <v>220</v>
      </c>
      <c r="C31" s="94">
        <v>1053463.04</v>
      </c>
      <c r="D31" s="94">
        <f>D32+D78</f>
        <v>604276.66</v>
      </c>
      <c r="E31" s="94">
        <f>D31/C31*100</f>
        <v>57.360973955004638</v>
      </c>
      <c r="F31" s="94">
        <v>944900</v>
      </c>
      <c r="G31" s="94">
        <v>941350</v>
      </c>
      <c r="H31" s="29"/>
    </row>
    <row r="32" spans="1:11" s="30" customFormat="1" x14ac:dyDescent="0.25">
      <c r="A32" s="43" t="s">
        <v>138</v>
      </c>
      <c r="B32" s="44" t="s">
        <v>203</v>
      </c>
      <c r="C32" s="45">
        <v>1038356.04</v>
      </c>
      <c r="D32" s="45">
        <f>D33+D42+D73</f>
        <v>582951.19000000006</v>
      </c>
      <c r="E32" s="45">
        <f>D32/C32*100</f>
        <v>56.1417440206733</v>
      </c>
      <c r="F32" s="45">
        <v>944900</v>
      </c>
      <c r="G32" s="45">
        <v>941350</v>
      </c>
      <c r="H32" s="29"/>
    </row>
    <row r="33" spans="1:18" s="30" customFormat="1" ht="15" customHeight="1" x14ac:dyDescent="0.25">
      <c r="A33" s="104" t="s">
        <v>140</v>
      </c>
      <c r="B33" s="103" t="s">
        <v>4</v>
      </c>
      <c r="C33" s="45">
        <v>344063.04</v>
      </c>
      <c r="D33" s="45">
        <f>D34+D38+D40</f>
        <v>186513.05000000002</v>
      </c>
      <c r="E33" s="45">
        <f t="shared" ref="E33:E86" si="2">D33/C33*100</f>
        <v>54.20897577374194</v>
      </c>
      <c r="F33" s="45">
        <v>185452.6</v>
      </c>
      <c r="G33" s="45">
        <v>187902.6</v>
      </c>
      <c r="H33" s="29"/>
    </row>
    <row r="34" spans="1:18" s="30" customFormat="1" ht="15" customHeight="1" x14ac:dyDescent="0.25">
      <c r="A34" s="104" t="s">
        <v>250</v>
      </c>
      <c r="B34" s="103" t="s">
        <v>81</v>
      </c>
      <c r="C34" s="45"/>
      <c r="D34" s="45">
        <f>D35+D37</f>
        <v>114329.15000000001</v>
      </c>
      <c r="E34" s="45">
        <v>0</v>
      </c>
      <c r="F34" s="45"/>
      <c r="G34" s="45"/>
      <c r="H34" s="29"/>
    </row>
    <row r="35" spans="1:18" s="30" customFormat="1" ht="15" customHeight="1" x14ac:dyDescent="0.25">
      <c r="A35" s="104" t="s">
        <v>251</v>
      </c>
      <c r="B35" s="103" t="s">
        <v>35</v>
      </c>
      <c r="C35" s="45"/>
      <c r="D35" s="45">
        <v>75970.100000000006</v>
      </c>
      <c r="E35" s="45">
        <v>0</v>
      </c>
      <c r="F35" s="45"/>
      <c r="G35" s="45"/>
      <c r="H35" s="29"/>
    </row>
    <row r="36" spans="1:18" s="30" customFormat="1" ht="15" customHeight="1" x14ac:dyDescent="0.25">
      <c r="A36" s="104" t="s">
        <v>272</v>
      </c>
      <c r="B36" s="103" t="s">
        <v>55</v>
      </c>
      <c r="C36" s="45"/>
      <c r="D36" s="45">
        <v>0</v>
      </c>
      <c r="E36" s="45">
        <v>0</v>
      </c>
      <c r="F36" s="45"/>
      <c r="G36" s="45"/>
      <c r="H36" s="29"/>
    </row>
    <row r="37" spans="1:18" s="30" customFormat="1" ht="15" customHeight="1" x14ac:dyDescent="0.25">
      <c r="A37" s="104" t="s">
        <v>252</v>
      </c>
      <c r="B37" s="103" t="s">
        <v>52</v>
      </c>
      <c r="C37" s="45"/>
      <c r="D37" s="45">
        <v>38359.050000000003</v>
      </c>
      <c r="E37" s="45">
        <v>0</v>
      </c>
      <c r="F37" s="45"/>
      <c r="G37" s="45"/>
      <c r="H37" s="29"/>
      <c r="J37" s="135"/>
      <c r="O37" s="135"/>
    </row>
    <row r="38" spans="1:18" s="30" customFormat="1" ht="15" customHeight="1" x14ac:dyDescent="0.25">
      <c r="A38" s="104" t="s">
        <v>259</v>
      </c>
      <c r="B38" s="103" t="s">
        <v>82</v>
      </c>
      <c r="C38" s="45"/>
      <c r="D38" s="45">
        <v>60328.77</v>
      </c>
      <c r="E38" s="45">
        <v>0</v>
      </c>
      <c r="F38" s="45"/>
      <c r="G38" s="45"/>
      <c r="H38" s="29"/>
      <c r="J38" s="135"/>
      <c r="O38" s="135"/>
    </row>
    <row r="39" spans="1:18" s="30" customFormat="1" ht="15" customHeight="1" x14ac:dyDescent="0.25">
      <c r="A39" s="104" t="s">
        <v>260</v>
      </c>
      <c r="B39" s="103" t="s">
        <v>82</v>
      </c>
      <c r="C39" s="45"/>
      <c r="D39" s="45">
        <v>60328.77</v>
      </c>
      <c r="E39" s="45">
        <v>0</v>
      </c>
      <c r="F39" s="45"/>
      <c r="G39" s="45"/>
      <c r="H39" s="29"/>
      <c r="J39" s="135"/>
      <c r="O39" s="135"/>
    </row>
    <row r="40" spans="1:18" s="30" customFormat="1" ht="15" customHeight="1" x14ac:dyDescent="0.25">
      <c r="A40" s="104" t="s">
        <v>253</v>
      </c>
      <c r="B40" s="103" t="s">
        <v>23</v>
      </c>
      <c r="C40" s="45"/>
      <c r="D40" s="45">
        <v>11855.13</v>
      </c>
      <c r="E40" s="45">
        <v>0</v>
      </c>
      <c r="F40" s="45"/>
      <c r="G40" s="45"/>
      <c r="H40" s="29"/>
      <c r="J40" s="135"/>
      <c r="O40" s="135"/>
      <c r="R40" s="135"/>
    </row>
    <row r="41" spans="1:18" s="30" customFormat="1" ht="15" customHeight="1" x14ac:dyDescent="0.25">
      <c r="A41" s="104" t="s">
        <v>254</v>
      </c>
      <c r="B41" s="103" t="s">
        <v>36</v>
      </c>
      <c r="C41" s="45"/>
      <c r="D41" s="45">
        <v>11855.13</v>
      </c>
      <c r="E41" s="45">
        <v>0</v>
      </c>
      <c r="F41" s="45"/>
      <c r="G41" s="45"/>
      <c r="H41" s="29"/>
      <c r="O41" s="135"/>
      <c r="R41" s="135"/>
    </row>
    <row r="42" spans="1:18" s="30" customFormat="1" x14ac:dyDescent="0.25">
      <c r="A42" s="43" t="s">
        <v>204</v>
      </c>
      <c r="B42" s="44" t="s">
        <v>5</v>
      </c>
      <c r="C42" s="45">
        <v>690793</v>
      </c>
      <c r="D42" s="45">
        <f>D43+D47+D54+D64+D66</f>
        <v>394724.11000000004</v>
      </c>
      <c r="E42" s="45">
        <f t="shared" si="2"/>
        <v>57.140722329265067</v>
      </c>
      <c r="F42" s="45">
        <v>755947.4</v>
      </c>
      <c r="G42" s="45">
        <v>749947.4</v>
      </c>
      <c r="H42" s="29"/>
      <c r="J42" s="135"/>
      <c r="L42" s="136"/>
      <c r="O42" s="135"/>
      <c r="R42" s="135"/>
    </row>
    <row r="43" spans="1:18" s="30" customFormat="1" x14ac:dyDescent="0.25">
      <c r="A43" s="122">
        <v>321</v>
      </c>
      <c r="B43" s="109" t="s">
        <v>26</v>
      </c>
      <c r="C43" s="45"/>
      <c r="D43" s="45">
        <f>D44+D45+D46</f>
        <v>37421.83</v>
      </c>
      <c r="E43" s="45">
        <v>0</v>
      </c>
      <c r="F43" s="45"/>
      <c r="G43" s="45"/>
      <c r="H43" s="29"/>
      <c r="J43" s="135"/>
      <c r="L43" s="136"/>
      <c r="O43" s="135"/>
      <c r="R43" s="135"/>
    </row>
    <row r="44" spans="1:18" s="30" customFormat="1" x14ac:dyDescent="0.25">
      <c r="A44" s="123" t="s">
        <v>265</v>
      </c>
      <c r="B44" s="110" t="s">
        <v>37</v>
      </c>
      <c r="C44" s="45"/>
      <c r="D44" s="45">
        <v>1966.08</v>
      </c>
      <c r="E44" s="45">
        <v>0</v>
      </c>
      <c r="F44" s="45"/>
      <c r="G44" s="45"/>
      <c r="H44" s="29"/>
      <c r="J44" s="135"/>
      <c r="L44" s="136"/>
      <c r="R44" s="135"/>
    </row>
    <row r="45" spans="1:18" s="30" customFormat="1" x14ac:dyDescent="0.25">
      <c r="A45" s="123" t="s">
        <v>261</v>
      </c>
      <c r="B45" s="107" t="s">
        <v>262</v>
      </c>
      <c r="C45" s="45"/>
      <c r="D45" s="45">
        <v>33426.75</v>
      </c>
      <c r="E45" s="45">
        <v>0</v>
      </c>
      <c r="F45" s="45"/>
      <c r="G45" s="45"/>
      <c r="H45" s="29"/>
      <c r="J45" s="135"/>
      <c r="L45" s="136"/>
      <c r="R45" s="135"/>
    </row>
    <row r="46" spans="1:18" s="30" customFormat="1" x14ac:dyDescent="0.25">
      <c r="A46" s="123">
        <v>3213</v>
      </c>
      <c r="B46" s="107" t="s">
        <v>29</v>
      </c>
      <c r="C46" s="45"/>
      <c r="D46" s="45">
        <v>2029</v>
      </c>
      <c r="E46" s="45">
        <v>0</v>
      </c>
      <c r="F46" s="45"/>
      <c r="G46" s="45"/>
      <c r="H46" s="29"/>
      <c r="J46" s="135"/>
      <c r="L46" s="136"/>
      <c r="O46" s="135"/>
    </row>
    <row r="47" spans="1:18" s="30" customFormat="1" x14ac:dyDescent="0.25">
      <c r="A47" s="124">
        <v>322</v>
      </c>
      <c r="B47" s="119" t="s">
        <v>27</v>
      </c>
      <c r="C47" s="45"/>
      <c r="D47" s="45">
        <f>D48+D49+D50+D51+D52</f>
        <v>28159.19</v>
      </c>
      <c r="E47" s="45">
        <v>0</v>
      </c>
      <c r="F47" s="45"/>
      <c r="G47" s="45"/>
      <c r="H47" s="29"/>
      <c r="O47" s="135"/>
    </row>
    <row r="48" spans="1:18" s="30" customFormat="1" x14ac:dyDescent="0.25">
      <c r="A48" s="125" t="s">
        <v>267</v>
      </c>
      <c r="B48" s="120" t="s">
        <v>30</v>
      </c>
      <c r="C48" s="45"/>
      <c r="D48" s="45">
        <v>11934.13</v>
      </c>
      <c r="E48" s="45">
        <v>0</v>
      </c>
      <c r="F48" s="45"/>
      <c r="G48" s="45"/>
      <c r="H48" s="29"/>
      <c r="O48" s="135"/>
    </row>
    <row r="49" spans="1:18" s="30" customFormat="1" x14ac:dyDescent="0.25">
      <c r="A49" s="125" t="s">
        <v>273</v>
      </c>
      <c r="B49" s="120" t="s">
        <v>31</v>
      </c>
      <c r="C49" s="45"/>
      <c r="D49" s="45">
        <v>262.52999999999997</v>
      </c>
      <c r="E49" s="45">
        <v>0</v>
      </c>
      <c r="F49" s="45"/>
      <c r="G49" s="45"/>
      <c r="H49" s="29"/>
      <c r="K49" s="135"/>
      <c r="R49" s="135"/>
    </row>
    <row r="50" spans="1:18" s="30" customFormat="1" x14ac:dyDescent="0.25">
      <c r="A50" s="125" t="s">
        <v>268</v>
      </c>
      <c r="B50" s="120" t="s">
        <v>38</v>
      </c>
      <c r="C50" s="45"/>
      <c r="D50" s="45">
        <v>15445.94</v>
      </c>
      <c r="E50" s="45">
        <v>0</v>
      </c>
      <c r="F50" s="45"/>
      <c r="G50" s="45"/>
      <c r="H50" s="29"/>
      <c r="K50" s="135"/>
      <c r="M50" s="135"/>
      <c r="R50" s="135"/>
    </row>
    <row r="51" spans="1:18" s="30" customFormat="1" x14ac:dyDescent="0.25">
      <c r="A51" s="125" t="s">
        <v>274</v>
      </c>
      <c r="B51" s="126" t="s">
        <v>39</v>
      </c>
      <c r="C51" s="45"/>
      <c r="D51" s="45">
        <v>49.28</v>
      </c>
      <c r="E51" s="45">
        <v>0</v>
      </c>
      <c r="F51" s="45"/>
      <c r="G51" s="45"/>
      <c r="H51" s="29"/>
      <c r="K51" s="135"/>
      <c r="M51" s="135"/>
      <c r="R51" s="135"/>
    </row>
    <row r="52" spans="1:18" s="30" customFormat="1" x14ac:dyDescent="0.25">
      <c r="A52" s="125" t="s">
        <v>275</v>
      </c>
      <c r="B52" s="126" t="s">
        <v>276</v>
      </c>
      <c r="C52" s="45"/>
      <c r="D52" s="45">
        <v>467.31</v>
      </c>
      <c r="E52" s="45">
        <v>0</v>
      </c>
      <c r="F52" s="45"/>
      <c r="G52" s="45"/>
      <c r="H52" s="29"/>
      <c r="K52" s="135"/>
      <c r="M52" s="135"/>
      <c r="R52" s="135"/>
    </row>
    <row r="53" spans="1:18" s="30" customFormat="1" x14ac:dyDescent="0.25">
      <c r="A53" s="125" t="s">
        <v>277</v>
      </c>
      <c r="B53" s="126" t="s">
        <v>278</v>
      </c>
      <c r="C53" s="45"/>
      <c r="D53" s="45">
        <v>0</v>
      </c>
      <c r="E53" s="45">
        <v>0</v>
      </c>
      <c r="F53" s="45"/>
      <c r="G53" s="45"/>
      <c r="H53" s="29"/>
      <c r="R53" s="135"/>
    </row>
    <row r="54" spans="1:18" s="30" customFormat="1" x14ac:dyDescent="0.25">
      <c r="A54" s="122">
        <v>323</v>
      </c>
      <c r="B54" s="109" t="s">
        <v>235</v>
      </c>
      <c r="C54" s="45"/>
      <c r="D54" s="45">
        <f>D55+D56+D58+D59+D60+D61+D62+D63</f>
        <v>105726.60999999999</v>
      </c>
      <c r="E54" s="45">
        <v>0</v>
      </c>
      <c r="F54" s="45"/>
      <c r="G54" s="45"/>
      <c r="H54" s="29"/>
      <c r="P54" s="135"/>
    </row>
    <row r="55" spans="1:18" s="30" customFormat="1" x14ac:dyDescent="0.25">
      <c r="A55" s="123" t="s">
        <v>269</v>
      </c>
      <c r="B55" s="110" t="s">
        <v>40</v>
      </c>
      <c r="C55" s="45"/>
      <c r="D55" s="45">
        <v>7606.3</v>
      </c>
      <c r="E55" s="45">
        <v>0</v>
      </c>
      <c r="F55" s="45"/>
      <c r="G55" s="45"/>
      <c r="H55" s="29"/>
      <c r="N55" s="135"/>
      <c r="P55" s="135"/>
    </row>
    <row r="56" spans="1:18" s="30" customFormat="1" x14ac:dyDescent="0.25">
      <c r="A56" s="123" t="s">
        <v>233</v>
      </c>
      <c r="B56" s="110" t="s">
        <v>41</v>
      </c>
      <c r="C56" s="45"/>
      <c r="D56" s="45">
        <v>1858.28</v>
      </c>
      <c r="E56" s="45">
        <v>0</v>
      </c>
      <c r="F56" s="45"/>
      <c r="G56" s="45"/>
      <c r="H56" s="29"/>
      <c r="J56" s="135"/>
      <c r="L56" s="135"/>
      <c r="N56" s="135"/>
      <c r="P56" s="135"/>
    </row>
    <row r="57" spans="1:18" s="30" customFormat="1" x14ac:dyDescent="0.25">
      <c r="A57" s="123">
        <v>3233</v>
      </c>
      <c r="B57" s="110" t="s">
        <v>53</v>
      </c>
      <c r="C57" s="45"/>
      <c r="D57" s="45">
        <v>0</v>
      </c>
      <c r="E57" s="45">
        <v>0</v>
      </c>
      <c r="F57" s="45"/>
      <c r="G57" s="45"/>
      <c r="H57" s="29"/>
      <c r="J57" s="135"/>
      <c r="L57" s="135"/>
      <c r="N57" s="135"/>
      <c r="P57" s="135"/>
    </row>
    <row r="58" spans="1:18" s="30" customFormat="1" x14ac:dyDescent="0.25">
      <c r="A58" s="123" t="s">
        <v>271</v>
      </c>
      <c r="B58" s="110" t="s">
        <v>42</v>
      </c>
      <c r="C58" s="45"/>
      <c r="D58" s="45">
        <v>11620.25</v>
      </c>
      <c r="E58" s="45">
        <v>0</v>
      </c>
      <c r="F58" s="45"/>
      <c r="G58" s="45"/>
      <c r="H58" s="29"/>
      <c r="J58" s="135"/>
      <c r="L58" s="135"/>
    </row>
    <row r="59" spans="1:18" s="30" customFormat="1" x14ac:dyDescent="0.25">
      <c r="A59" s="123">
        <v>3235</v>
      </c>
      <c r="B59" s="110" t="s">
        <v>34</v>
      </c>
      <c r="C59" s="45"/>
      <c r="D59" s="45">
        <v>5723.89</v>
      </c>
      <c r="E59" s="45">
        <v>0</v>
      </c>
      <c r="F59" s="45"/>
      <c r="G59" s="45"/>
      <c r="H59" s="29"/>
      <c r="J59" s="135"/>
    </row>
    <row r="60" spans="1:18" s="30" customFormat="1" x14ac:dyDescent="0.25">
      <c r="A60" s="123">
        <v>3236</v>
      </c>
      <c r="B60" s="110" t="s">
        <v>279</v>
      </c>
      <c r="C60" s="45"/>
      <c r="D60" s="45">
        <v>55900.02</v>
      </c>
      <c r="E60" s="45">
        <v>0</v>
      </c>
      <c r="F60" s="45"/>
      <c r="G60" s="45"/>
      <c r="H60" s="29"/>
      <c r="L60" s="135"/>
      <c r="N60" s="135"/>
    </row>
    <row r="61" spans="1:18" s="30" customFormat="1" x14ac:dyDescent="0.25">
      <c r="A61" s="123">
        <v>3237</v>
      </c>
      <c r="B61" s="110" t="s">
        <v>32</v>
      </c>
      <c r="C61" s="45"/>
      <c r="D61" s="45">
        <v>3101.74</v>
      </c>
      <c r="E61" s="45">
        <v>0</v>
      </c>
      <c r="F61" s="45"/>
      <c r="G61" s="45"/>
      <c r="H61" s="29"/>
      <c r="L61" s="135"/>
      <c r="N61" s="135"/>
    </row>
    <row r="62" spans="1:18" s="30" customFormat="1" x14ac:dyDescent="0.25">
      <c r="A62" s="123" t="s">
        <v>234</v>
      </c>
      <c r="B62" s="110" t="s">
        <v>43</v>
      </c>
      <c r="C62" s="45"/>
      <c r="D62" s="45">
        <v>1123.8699999999999</v>
      </c>
      <c r="E62" s="45">
        <v>0</v>
      </c>
      <c r="F62" s="45"/>
      <c r="G62" s="45"/>
      <c r="H62" s="29"/>
      <c r="L62" s="135"/>
      <c r="N62" s="135"/>
    </row>
    <row r="63" spans="1:18" s="30" customFormat="1" x14ac:dyDescent="0.25">
      <c r="A63" s="123" t="s">
        <v>280</v>
      </c>
      <c r="B63" s="110" t="s">
        <v>33</v>
      </c>
      <c r="C63" s="45"/>
      <c r="D63" s="45">
        <v>18792.259999999998</v>
      </c>
      <c r="E63" s="45">
        <v>0</v>
      </c>
      <c r="F63" s="45"/>
      <c r="G63" s="45"/>
      <c r="H63" s="29"/>
      <c r="N63" s="135"/>
    </row>
    <row r="64" spans="1:18" s="30" customFormat="1" ht="22.5" x14ac:dyDescent="0.25">
      <c r="A64" s="123">
        <v>325</v>
      </c>
      <c r="B64" s="105" t="s">
        <v>256</v>
      </c>
      <c r="C64" s="45"/>
      <c r="D64" s="45">
        <v>200393.66</v>
      </c>
      <c r="E64" s="45">
        <v>0</v>
      </c>
      <c r="F64" s="45"/>
      <c r="G64" s="45"/>
      <c r="H64" s="29"/>
      <c r="J64" s="135"/>
    </row>
    <row r="65" spans="1:14" s="30" customFormat="1" x14ac:dyDescent="0.25">
      <c r="A65" s="123">
        <v>3251</v>
      </c>
      <c r="B65" s="105" t="s">
        <v>258</v>
      </c>
      <c r="C65" s="45"/>
      <c r="D65" s="45">
        <v>200393.66</v>
      </c>
      <c r="E65" s="45">
        <v>0</v>
      </c>
      <c r="F65" s="45"/>
      <c r="G65" s="45"/>
      <c r="H65" s="29"/>
      <c r="J65" s="135"/>
      <c r="L65" s="135"/>
      <c r="N65" s="135"/>
    </row>
    <row r="66" spans="1:14" s="30" customFormat="1" x14ac:dyDescent="0.25">
      <c r="A66" s="122">
        <v>329</v>
      </c>
      <c r="B66" s="109" t="s">
        <v>281</v>
      </c>
      <c r="C66" s="45"/>
      <c r="D66" s="45">
        <f>D67+D68+D69+D70+D71+D72</f>
        <v>23022.820000000003</v>
      </c>
      <c r="E66" s="45">
        <v>0</v>
      </c>
      <c r="F66" s="45"/>
      <c r="G66" s="45"/>
      <c r="H66" s="29"/>
      <c r="J66" s="135"/>
      <c r="L66" s="135"/>
      <c r="N66" s="135"/>
    </row>
    <row r="67" spans="1:14" s="30" customFormat="1" x14ac:dyDescent="0.25">
      <c r="A67" s="123" t="s">
        <v>282</v>
      </c>
      <c r="B67" s="107" t="s">
        <v>283</v>
      </c>
      <c r="C67" s="45"/>
      <c r="D67" s="45">
        <v>13607.32</v>
      </c>
      <c r="E67" s="45">
        <v>0</v>
      </c>
      <c r="F67" s="45"/>
      <c r="G67" s="45"/>
      <c r="H67" s="29"/>
      <c r="L67" s="135"/>
      <c r="N67" s="135"/>
    </row>
    <row r="68" spans="1:14" s="30" customFormat="1" x14ac:dyDescent="0.25">
      <c r="A68" s="123">
        <v>3292</v>
      </c>
      <c r="B68" s="107" t="s">
        <v>54</v>
      </c>
      <c r="C68" s="45"/>
      <c r="D68" s="45">
        <v>6455.8</v>
      </c>
      <c r="E68" s="45">
        <v>0</v>
      </c>
      <c r="F68" s="45"/>
      <c r="G68" s="45"/>
      <c r="H68" s="29"/>
      <c r="L68" s="135"/>
    </row>
    <row r="69" spans="1:14" s="30" customFormat="1" x14ac:dyDescent="0.25">
      <c r="A69" s="123" t="s">
        <v>284</v>
      </c>
      <c r="B69" s="110" t="s">
        <v>44</v>
      </c>
      <c r="C69" s="45"/>
      <c r="D69" s="45">
        <v>406.61</v>
      </c>
      <c r="E69" s="45">
        <v>0</v>
      </c>
      <c r="F69" s="45"/>
      <c r="G69" s="45"/>
      <c r="H69" s="29"/>
    </row>
    <row r="70" spans="1:14" s="30" customFormat="1" x14ac:dyDescent="0.25">
      <c r="A70" s="123">
        <v>3294</v>
      </c>
      <c r="B70" s="110" t="s">
        <v>285</v>
      </c>
      <c r="C70" s="45"/>
      <c r="D70" s="45">
        <v>967.2</v>
      </c>
      <c r="E70" s="45">
        <v>0</v>
      </c>
      <c r="F70" s="45"/>
      <c r="G70" s="45"/>
      <c r="H70" s="29"/>
    </row>
    <row r="71" spans="1:14" s="30" customFormat="1" x14ac:dyDescent="0.25">
      <c r="A71" s="127">
        <v>3295</v>
      </c>
      <c r="B71" s="128" t="s">
        <v>45</v>
      </c>
      <c r="C71" s="45"/>
      <c r="D71" s="45">
        <v>808.08</v>
      </c>
      <c r="E71" s="45">
        <v>0</v>
      </c>
      <c r="F71" s="45"/>
      <c r="G71" s="45"/>
      <c r="H71" s="29"/>
    </row>
    <row r="72" spans="1:14" s="30" customFormat="1" x14ac:dyDescent="0.25">
      <c r="A72" s="127" t="s">
        <v>286</v>
      </c>
      <c r="B72" s="128" t="s">
        <v>281</v>
      </c>
      <c r="C72" s="45"/>
      <c r="D72" s="45">
        <v>777.81</v>
      </c>
      <c r="E72" s="45">
        <v>0</v>
      </c>
      <c r="F72" s="45"/>
      <c r="G72" s="45"/>
      <c r="H72" s="29"/>
    </row>
    <row r="73" spans="1:14" s="30" customFormat="1" x14ac:dyDescent="0.25">
      <c r="A73" s="43" t="s">
        <v>219</v>
      </c>
      <c r="B73" s="44" t="s">
        <v>6</v>
      </c>
      <c r="C73" s="45">
        <v>3500</v>
      </c>
      <c r="D73" s="45">
        <v>1714.03</v>
      </c>
      <c r="E73" s="45">
        <f t="shared" si="2"/>
        <v>48.972285714285711</v>
      </c>
      <c r="F73" s="45">
        <v>3500</v>
      </c>
      <c r="G73" s="45">
        <v>3500</v>
      </c>
      <c r="H73" s="29"/>
    </row>
    <row r="74" spans="1:14" s="30" customFormat="1" x14ac:dyDescent="0.25">
      <c r="A74" s="129">
        <v>343</v>
      </c>
      <c r="B74" s="130" t="s">
        <v>28</v>
      </c>
      <c r="C74" s="45"/>
      <c r="D74" s="45">
        <v>1714.03</v>
      </c>
      <c r="E74" s="45">
        <v>0</v>
      </c>
      <c r="F74" s="45"/>
      <c r="G74" s="45"/>
      <c r="H74" s="29"/>
    </row>
    <row r="75" spans="1:14" s="30" customFormat="1" x14ac:dyDescent="0.25">
      <c r="A75" s="131" t="s">
        <v>287</v>
      </c>
      <c r="B75" s="132" t="s">
        <v>46</v>
      </c>
      <c r="C75" s="45"/>
      <c r="D75" s="45">
        <v>1683.5</v>
      </c>
      <c r="E75" s="45">
        <v>0</v>
      </c>
      <c r="F75" s="45"/>
      <c r="G75" s="45"/>
      <c r="H75" s="29"/>
    </row>
    <row r="76" spans="1:14" s="30" customFormat="1" x14ac:dyDescent="0.25">
      <c r="A76" s="131">
        <v>3433</v>
      </c>
      <c r="B76" s="132" t="s">
        <v>130</v>
      </c>
      <c r="C76" s="45"/>
      <c r="D76" s="45">
        <v>30.53</v>
      </c>
      <c r="E76" s="45">
        <v>0</v>
      </c>
      <c r="F76" s="45"/>
      <c r="G76" s="45"/>
      <c r="H76" s="29"/>
    </row>
    <row r="77" spans="1:14" s="30" customFormat="1" x14ac:dyDescent="0.25">
      <c r="A77" s="131">
        <v>3434</v>
      </c>
      <c r="B77" s="133" t="s">
        <v>131</v>
      </c>
      <c r="C77" s="45"/>
      <c r="D77" s="45">
        <v>0</v>
      </c>
      <c r="E77" s="45">
        <v>0</v>
      </c>
      <c r="F77" s="45"/>
      <c r="G77" s="45"/>
      <c r="H77" s="29"/>
    </row>
    <row r="78" spans="1:14" s="30" customFormat="1" x14ac:dyDescent="0.25">
      <c r="A78" s="43" t="s">
        <v>60</v>
      </c>
      <c r="B78" s="44" t="s">
        <v>7</v>
      </c>
      <c r="C78" s="45">
        <v>15107</v>
      </c>
      <c r="D78" s="45">
        <f>D79+D84</f>
        <v>21325.47</v>
      </c>
      <c r="E78" s="45">
        <f t="shared" si="2"/>
        <v>141.16283841927583</v>
      </c>
      <c r="F78" s="45">
        <v>0</v>
      </c>
      <c r="G78" s="45">
        <v>0</v>
      </c>
      <c r="H78" s="29"/>
    </row>
    <row r="79" spans="1:14" s="30" customFormat="1" x14ac:dyDescent="0.25">
      <c r="A79" s="43" t="s">
        <v>206</v>
      </c>
      <c r="B79" s="44" t="s">
        <v>92</v>
      </c>
      <c r="C79" s="45">
        <v>6607</v>
      </c>
      <c r="D79" s="45">
        <f>D81+D82+D83</f>
        <v>11938.970000000001</v>
      </c>
      <c r="E79" s="45">
        <f t="shared" si="2"/>
        <v>180.70183139094902</v>
      </c>
      <c r="F79" s="45">
        <v>0</v>
      </c>
      <c r="G79" s="45">
        <v>0</v>
      </c>
      <c r="H79" s="29"/>
    </row>
    <row r="80" spans="1:14" s="30" customFormat="1" x14ac:dyDescent="0.25">
      <c r="A80" s="139">
        <v>422</v>
      </c>
      <c r="B80" s="137" t="s">
        <v>22</v>
      </c>
      <c r="C80" s="45"/>
      <c r="D80" s="45">
        <f>D81+D82+D83</f>
        <v>11938.970000000001</v>
      </c>
      <c r="E80" s="45">
        <v>0</v>
      </c>
      <c r="F80" s="45"/>
      <c r="G80" s="45"/>
      <c r="H80" s="29"/>
    </row>
    <row r="81" spans="1:20" s="30" customFormat="1" x14ac:dyDescent="0.25">
      <c r="A81" s="140" t="s">
        <v>240</v>
      </c>
      <c r="B81" s="138" t="s">
        <v>47</v>
      </c>
      <c r="C81" s="45"/>
      <c r="D81" s="45">
        <v>2333.75</v>
      </c>
      <c r="E81" s="45">
        <v>0</v>
      </c>
      <c r="F81" s="45"/>
      <c r="G81" s="45"/>
      <c r="H81" s="29"/>
    </row>
    <row r="82" spans="1:20" s="30" customFormat="1" x14ac:dyDescent="0.25">
      <c r="A82" s="140" t="s">
        <v>241</v>
      </c>
      <c r="B82" s="138" t="s">
        <v>248</v>
      </c>
      <c r="C82" s="45"/>
      <c r="D82" s="45">
        <v>8055.22</v>
      </c>
      <c r="E82" s="45">
        <v>0</v>
      </c>
      <c r="F82" s="45"/>
      <c r="G82" s="45"/>
      <c r="H82" s="29"/>
    </row>
    <row r="83" spans="1:20" s="30" customFormat="1" x14ac:dyDescent="0.25">
      <c r="A83" s="140" t="s">
        <v>242</v>
      </c>
      <c r="B83" s="138" t="s">
        <v>51</v>
      </c>
      <c r="C83" s="45"/>
      <c r="D83" s="45">
        <v>1550</v>
      </c>
      <c r="E83" s="45">
        <v>0</v>
      </c>
      <c r="F83" s="45"/>
      <c r="G83" s="45"/>
      <c r="H83" s="29"/>
    </row>
    <row r="84" spans="1:20" s="30" customFormat="1" x14ac:dyDescent="0.25">
      <c r="A84" s="104" t="s">
        <v>244</v>
      </c>
      <c r="B84" s="44" t="s">
        <v>101</v>
      </c>
      <c r="C84" s="45"/>
      <c r="D84" s="45">
        <v>9386.5</v>
      </c>
      <c r="E84" s="45">
        <v>0</v>
      </c>
      <c r="F84" s="45"/>
      <c r="G84" s="45"/>
      <c r="H84" s="29"/>
    </row>
    <row r="85" spans="1:20" s="30" customFormat="1" x14ac:dyDescent="0.25">
      <c r="A85" s="43" t="s">
        <v>245</v>
      </c>
      <c r="B85" s="44" t="s">
        <v>79</v>
      </c>
      <c r="C85" s="45"/>
      <c r="D85" s="45">
        <v>9386.5</v>
      </c>
      <c r="E85" s="45">
        <v>0</v>
      </c>
      <c r="F85" s="45"/>
      <c r="G85" s="45"/>
      <c r="H85" s="29"/>
    </row>
    <row r="86" spans="1:20" s="30" customFormat="1" x14ac:dyDescent="0.25">
      <c r="A86" s="43" t="s">
        <v>61</v>
      </c>
      <c r="B86" s="44" t="s">
        <v>93</v>
      </c>
      <c r="C86" s="45">
        <v>8500</v>
      </c>
      <c r="D86" s="45">
        <v>0</v>
      </c>
      <c r="E86" s="45">
        <f t="shared" si="2"/>
        <v>0</v>
      </c>
      <c r="F86" s="45">
        <v>0</v>
      </c>
      <c r="G86" s="45">
        <v>0</v>
      </c>
      <c r="H86" s="29"/>
    </row>
    <row r="87" spans="1:20" s="32" customFormat="1" x14ac:dyDescent="0.25">
      <c r="A87" s="92" t="s">
        <v>112</v>
      </c>
      <c r="B87" s="93" t="s">
        <v>221</v>
      </c>
      <c r="C87" s="94">
        <v>2587978.56</v>
      </c>
      <c r="D87" s="94">
        <f>D88</f>
        <v>1235354.3799999999</v>
      </c>
      <c r="E87" s="94">
        <f>D87/C87*100</f>
        <v>47.734335944421417</v>
      </c>
      <c r="F87" s="94">
        <v>2880355</v>
      </c>
      <c r="G87" s="94">
        <v>2937805</v>
      </c>
      <c r="H87" s="31"/>
    </row>
    <row r="88" spans="1:20" s="32" customFormat="1" ht="15" customHeight="1" x14ac:dyDescent="0.25">
      <c r="A88" s="43" t="s">
        <v>138</v>
      </c>
      <c r="B88" s="44" t="s">
        <v>203</v>
      </c>
      <c r="C88" s="45">
        <v>2587978.56</v>
      </c>
      <c r="D88" s="45">
        <f>D89+D95</f>
        <v>1235354.3799999999</v>
      </c>
      <c r="E88" s="106">
        <f t="shared" ref="E88:E95" si="3">D88/C88*100</f>
        <v>47.734335944421417</v>
      </c>
      <c r="F88" s="45">
        <v>2880355</v>
      </c>
      <c r="G88" s="45">
        <v>2937805</v>
      </c>
      <c r="H88" s="31"/>
    </row>
    <row r="89" spans="1:20" s="32" customFormat="1" ht="15" customHeight="1" x14ac:dyDescent="0.25">
      <c r="A89" s="43" t="s">
        <v>140</v>
      </c>
      <c r="B89" s="44" t="s">
        <v>4</v>
      </c>
      <c r="C89" s="45">
        <v>2421561.96</v>
      </c>
      <c r="D89" s="45">
        <f>D90+D93</f>
        <v>1196840.42</v>
      </c>
      <c r="E89" s="106">
        <f t="shared" si="3"/>
        <v>49.424315370398361</v>
      </c>
      <c r="F89" s="45">
        <v>2751097.4</v>
      </c>
      <c r="G89" s="45">
        <v>2807547.4</v>
      </c>
      <c r="H89" s="31"/>
    </row>
    <row r="90" spans="1:20" s="32" customFormat="1" ht="15" customHeight="1" x14ac:dyDescent="0.25">
      <c r="A90" s="104" t="s">
        <v>250</v>
      </c>
      <c r="B90" s="103" t="s">
        <v>81</v>
      </c>
      <c r="C90" s="45"/>
      <c r="D90" s="45">
        <f>D91+D92</f>
        <v>1023082.28</v>
      </c>
      <c r="E90" s="106">
        <v>0</v>
      </c>
      <c r="F90" s="45"/>
      <c r="G90" s="45"/>
      <c r="H90" s="31"/>
    </row>
    <row r="91" spans="1:20" s="32" customFormat="1" ht="15" customHeight="1" x14ac:dyDescent="0.25">
      <c r="A91" s="104" t="s">
        <v>251</v>
      </c>
      <c r="B91" s="103" t="s">
        <v>35</v>
      </c>
      <c r="C91" s="45"/>
      <c r="D91" s="45">
        <v>937546.66</v>
      </c>
      <c r="E91" s="106">
        <v>0</v>
      </c>
      <c r="F91" s="45"/>
      <c r="G91" s="45"/>
      <c r="H91" s="31"/>
    </row>
    <row r="92" spans="1:20" s="32" customFormat="1" ht="15" customHeight="1" x14ac:dyDescent="0.25">
      <c r="A92" s="104" t="s">
        <v>252</v>
      </c>
      <c r="B92" s="103" t="s">
        <v>52</v>
      </c>
      <c r="C92" s="45"/>
      <c r="D92" s="45">
        <v>85535.62</v>
      </c>
      <c r="E92" s="106">
        <v>0</v>
      </c>
      <c r="F92" s="45"/>
      <c r="G92" s="45"/>
      <c r="H92" s="31"/>
    </row>
    <row r="93" spans="1:20" s="32" customFormat="1" ht="15" customHeight="1" x14ac:dyDescent="0.25">
      <c r="A93" s="104" t="s">
        <v>253</v>
      </c>
      <c r="B93" s="103" t="s">
        <v>23</v>
      </c>
      <c r="C93" s="45"/>
      <c r="D93" s="45">
        <f>D94</f>
        <v>173758.14</v>
      </c>
      <c r="E93" s="106">
        <v>0</v>
      </c>
      <c r="F93" s="45"/>
      <c r="G93" s="45"/>
      <c r="H93" s="31"/>
    </row>
    <row r="94" spans="1:20" s="32" customFormat="1" ht="15" customHeight="1" x14ac:dyDescent="0.25">
      <c r="A94" s="104" t="s">
        <v>254</v>
      </c>
      <c r="B94" s="103" t="s">
        <v>36</v>
      </c>
      <c r="C94" s="45"/>
      <c r="D94" s="45">
        <v>173758.14</v>
      </c>
      <c r="E94" s="106">
        <v>0</v>
      </c>
      <c r="F94" s="45"/>
      <c r="G94" s="45"/>
      <c r="H94" s="31"/>
    </row>
    <row r="95" spans="1:20" s="32" customFormat="1" x14ac:dyDescent="0.25">
      <c r="A95" s="43" t="s">
        <v>204</v>
      </c>
      <c r="B95" s="44" t="s">
        <v>5</v>
      </c>
      <c r="C95" s="45">
        <v>166416.6</v>
      </c>
      <c r="D95" s="45">
        <f>D98+D96</f>
        <v>38513.960000000006</v>
      </c>
      <c r="E95" s="106">
        <f t="shared" si="3"/>
        <v>23.143099907100616</v>
      </c>
      <c r="F95" s="45">
        <v>129257.60000000001</v>
      </c>
      <c r="G95" s="45">
        <v>130257.60000000001</v>
      </c>
      <c r="H95" s="31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</row>
    <row r="96" spans="1:20" s="32" customFormat="1" x14ac:dyDescent="0.25">
      <c r="A96" s="43" t="s">
        <v>232</v>
      </c>
      <c r="B96" s="103" t="s">
        <v>235</v>
      </c>
      <c r="C96" s="45"/>
      <c r="D96" s="45">
        <v>831.41</v>
      </c>
      <c r="E96" s="106">
        <v>0</v>
      </c>
      <c r="F96" s="45"/>
      <c r="G96" s="45"/>
      <c r="H96" s="31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</row>
    <row r="97" spans="1:20" s="32" customFormat="1" x14ac:dyDescent="0.25">
      <c r="A97" s="43" t="s">
        <v>234</v>
      </c>
      <c r="B97" s="103" t="s">
        <v>43</v>
      </c>
      <c r="C97" s="45"/>
      <c r="D97" s="45">
        <v>831.41</v>
      </c>
      <c r="E97" s="106">
        <v>0</v>
      </c>
      <c r="F97" s="45"/>
      <c r="G97" s="45"/>
      <c r="H97" s="31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</row>
    <row r="98" spans="1:20" s="32" customFormat="1" ht="22.5" x14ac:dyDescent="0.25">
      <c r="A98" s="104" t="s">
        <v>255</v>
      </c>
      <c r="B98" s="105" t="s">
        <v>256</v>
      </c>
      <c r="C98" s="45"/>
      <c r="D98" s="45">
        <v>37682.550000000003</v>
      </c>
      <c r="E98" s="106">
        <v>0</v>
      </c>
      <c r="F98" s="45"/>
      <c r="G98" s="45"/>
      <c r="H98" s="31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</row>
    <row r="99" spans="1:20" s="32" customFormat="1" x14ac:dyDescent="0.25">
      <c r="A99" s="104" t="s">
        <v>257</v>
      </c>
      <c r="B99" s="105" t="s">
        <v>258</v>
      </c>
      <c r="C99" s="45"/>
      <c r="D99" s="45">
        <v>37682.550000000003</v>
      </c>
      <c r="E99" s="106">
        <v>0</v>
      </c>
      <c r="F99" s="45"/>
      <c r="G99" s="45"/>
      <c r="H99" s="31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</row>
    <row r="100" spans="1:20" s="32" customFormat="1" x14ac:dyDescent="0.25">
      <c r="A100" s="92" t="s">
        <v>222</v>
      </c>
      <c r="B100" s="93" t="s">
        <v>223</v>
      </c>
      <c r="C100" s="94">
        <v>640000</v>
      </c>
      <c r="D100" s="94">
        <f>D101+D125</f>
        <v>257155.68</v>
      </c>
      <c r="E100" s="94">
        <f>D100/C100*100</f>
        <v>40.180574999999997</v>
      </c>
      <c r="F100" s="94">
        <v>614787</v>
      </c>
      <c r="G100" s="94">
        <v>600000</v>
      </c>
      <c r="H100" s="31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</row>
    <row r="101" spans="1:20" s="32" customFormat="1" x14ac:dyDescent="0.25">
      <c r="A101" s="43" t="s">
        <v>138</v>
      </c>
      <c r="B101" s="44" t="s">
        <v>203</v>
      </c>
      <c r="C101" s="45">
        <v>631000</v>
      </c>
      <c r="D101" s="45">
        <f>D102+D108</f>
        <v>250405.68</v>
      </c>
      <c r="E101" s="45">
        <f>D101/C101*100</f>
        <v>39.683942947702064</v>
      </c>
      <c r="F101" s="45">
        <v>614787</v>
      </c>
      <c r="G101" s="45">
        <v>600000</v>
      </c>
      <c r="H101" s="31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</row>
    <row r="102" spans="1:20" s="32" customFormat="1" x14ac:dyDescent="0.25">
      <c r="A102" s="43" t="s">
        <v>140</v>
      </c>
      <c r="B102" s="44" t="s">
        <v>4</v>
      </c>
      <c r="C102" s="45">
        <v>100610</v>
      </c>
      <c r="D102" s="45">
        <f>D103+D106</f>
        <v>50267.39</v>
      </c>
      <c r="E102" s="45">
        <f t="shared" ref="E102:E126" si="4">D102/C102*100</f>
        <v>49.962618030016898</v>
      </c>
      <c r="F102" s="45">
        <v>86000</v>
      </c>
      <c r="G102" s="45">
        <v>86000</v>
      </c>
      <c r="H102" s="31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</row>
    <row r="103" spans="1:20" s="32" customFormat="1" x14ac:dyDescent="0.25">
      <c r="A103" s="43" t="s">
        <v>250</v>
      </c>
      <c r="B103" s="103" t="s">
        <v>81</v>
      </c>
      <c r="C103" s="45"/>
      <c r="D103" s="45">
        <f>D104+D105</f>
        <v>43196.13</v>
      </c>
      <c r="E103" s="45">
        <v>0</v>
      </c>
      <c r="F103" s="45"/>
      <c r="G103" s="45"/>
      <c r="H103" s="31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</row>
    <row r="104" spans="1:20" s="32" customFormat="1" x14ac:dyDescent="0.25">
      <c r="A104" s="43" t="s">
        <v>251</v>
      </c>
      <c r="B104" s="103" t="s">
        <v>35</v>
      </c>
      <c r="C104" s="45"/>
      <c r="D104" s="45">
        <v>42696.13</v>
      </c>
      <c r="E104" s="45">
        <v>0</v>
      </c>
      <c r="F104" s="45"/>
      <c r="G104" s="45"/>
      <c r="H104" s="31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</row>
    <row r="105" spans="1:20" s="32" customFormat="1" x14ac:dyDescent="0.25">
      <c r="A105" s="43" t="s">
        <v>252</v>
      </c>
      <c r="B105" s="103" t="s">
        <v>52</v>
      </c>
      <c r="C105" s="45"/>
      <c r="D105" s="45">
        <v>500</v>
      </c>
      <c r="E105" s="45">
        <v>0</v>
      </c>
      <c r="F105" s="45"/>
      <c r="G105" s="45"/>
      <c r="H105" s="31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</row>
    <row r="106" spans="1:20" s="32" customFormat="1" x14ac:dyDescent="0.25">
      <c r="A106" s="104" t="s">
        <v>253</v>
      </c>
      <c r="B106" s="103" t="s">
        <v>23</v>
      </c>
      <c r="C106" s="45"/>
      <c r="D106" s="45">
        <v>7071.26</v>
      </c>
      <c r="E106" s="45">
        <v>0</v>
      </c>
      <c r="F106" s="45"/>
      <c r="G106" s="45"/>
      <c r="H106" s="31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</row>
    <row r="107" spans="1:20" s="32" customFormat="1" x14ac:dyDescent="0.25">
      <c r="A107" s="104" t="s">
        <v>254</v>
      </c>
      <c r="B107" s="103" t="s">
        <v>36</v>
      </c>
      <c r="C107" s="45"/>
      <c r="D107" s="45">
        <v>7071.26</v>
      </c>
      <c r="E107" s="45">
        <v>0</v>
      </c>
      <c r="F107" s="45"/>
      <c r="G107" s="45"/>
      <c r="H107" s="31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</row>
    <row r="108" spans="1:20" s="32" customFormat="1" x14ac:dyDescent="0.25">
      <c r="A108" s="113" t="s">
        <v>204</v>
      </c>
      <c r="B108" s="44" t="s">
        <v>5</v>
      </c>
      <c r="C108" s="45">
        <v>529990</v>
      </c>
      <c r="D108" s="45">
        <f>D109+D111+D114+D120+D122</f>
        <v>200138.28999999998</v>
      </c>
      <c r="E108" s="45">
        <f t="shared" si="4"/>
        <v>37.762654012339851</v>
      </c>
      <c r="F108" s="45"/>
      <c r="G108" s="45"/>
      <c r="H108" s="31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</row>
    <row r="109" spans="1:20" s="32" customFormat="1" x14ac:dyDescent="0.25">
      <c r="A109" s="115">
        <v>321</v>
      </c>
      <c r="B109" s="109" t="s">
        <v>26</v>
      </c>
      <c r="C109" s="45"/>
      <c r="D109" s="45">
        <v>323.72000000000003</v>
      </c>
      <c r="E109" s="45">
        <v>0</v>
      </c>
      <c r="F109" s="45"/>
      <c r="G109" s="45"/>
      <c r="H109" s="31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</row>
    <row r="110" spans="1:20" s="32" customFormat="1" x14ac:dyDescent="0.25">
      <c r="A110" s="116" t="s">
        <v>265</v>
      </c>
      <c r="B110" s="110" t="s">
        <v>37</v>
      </c>
      <c r="C110" s="45"/>
      <c r="D110" s="45">
        <v>323.72000000000003</v>
      </c>
      <c r="E110" s="45">
        <v>0</v>
      </c>
      <c r="F110" s="45"/>
      <c r="G110" s="45"/>
      <c r="H110" s="31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</row>
    <row r="111" spans="1:20" s="32" customFormat="1" x14ac:dyDescent="0.25">
      <c r="A111" s="118" t="s">
        <v>266</v>
      </c>
      <c r="B111" s="119" t="s">
        <v>27</v>
      </c>
      <c r="C111" s="45"/>
      <c r="D111" s="45">
        <f>D112+D113</f>
        <v>376.56</v>
      </c>
      <c r="E111" s="45">
        <v>0</v>
      </c>
      <c r="F111" s="45"/>
      <c r="G111" s="45"/>
      <c r="H111" s="31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</row>
    <row r="112" spans="1:20" s="32" customFormat="1" x14ac:dyDescent="0.25">
      <c r="A112" s="121" t="s">
        <v>267</v>
      </c>
      <c r="B112" s="120" t="s">
        <v>30</v>
      </c>
      <c r="C112" s="45"/>
      <c r="D112" s="45">
        <v>276.56</v>
      </c>
      <c r="E112" s="45">
        <v>0</v>
      </c>
      <c r="F112" s="45"/>
      <c r="G112" s="45"/>
      <c r="H112" s="31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</row>
    <row r="113" spans="1:20" s="32" customFormat="1" x14ac:dyDescent="0.25">
      <c r="A113" s="117" t="s">
        <v>268</v>
      </c>
      <c r="B113" s="120" t="s">
        <v>38</v>
      </c>
      <c r="C113" s="45"/>
      <c r="D113" s="45">
        <v>100</v>
      </c>
      <c r="E113" s="45">
        <v>0</v>
      </c>
      <c r="F113" s="45"/>
      <c r="G113" s="45"/>
      <c r="H113" s="31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</row>
    <row r="114" spans="1:20" s="32" customFormat="1" x14ac:dyDescent="0.25">
      <c r="A114" s="118" t="s">
        <v>232</v>
      </c>
      <c r="B114" s="105" t="s">
        <v>235</v>
      </c>
      <c r="C114" s="45"/>
      <c r="D114" s="45">
        <f>D115+D116+D117+D118+D119</f>
        <v>13659.43</v>
      </c>
      <c r="E114" s="45">
        <v>0</v>
      </c>
      <c r="F114" s="45"/>
      <c r="G114" s="45"/>
      <c r="H114" s="31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</row>
    <row r="115" spans="1:20" s="32" customFormat="1" x14ac:dyDescent="0.25">
      <c r="A115" s="121" t="s">
        <v>269</v>
      </c>
      <c r="B115" s="105" t="s">
        <v>40</v>
      </c>
      <c r="C115" s="45"/>
      <c r="D115" s="45">
        <v>76.44</v>
      </c>
      <c r="E115" s="45">
        <v>0</v>
      </c>
      <c r="F115" s="45"/>
      <c r="G115" s="45"/>
      <c r="H115" s="31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</row>
    <row r="116" spans="1:20" s="32" customFormat="1" x14ac:dyDescent="0.25">
      <c r="A116" s="117" t="s">
        <v>270</v>
      </c>
      <c r="B116" s="105" t="s">
        <v>53</v>
      </c>
      <c r="C116" s="45"/>
      <c r="D116" s="45">
        <v>279</v>
      </c>
      <c r="E116" s="45">
        <v>0</v>
      </c>
      <c r="F116" s="45"/>
      <c r="G116" s="45"/>
      <c r="H116" s="31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</row>
    <row r="117" spans="1:20" s="32" customFormat="1" x14ac:dyDescent="0.25">
      <c r="A117" s="117" t="s">
        <v>271</v>
      </c>
      <c r="B117" s="110" t="s">
        <v>42</v>
      </c>
      <c r="C117" s="45"/>
      <c r="D117" s="45">
        <v>50</v>
      </c>
      <c r="E117" s="45">
        <v>0</v>
      </c>
      <c r="F117" s="45"/>
      <c r="G117" s="45"/>
      <c r="H117" s="31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</row>
    <row r="118" spans="1:20" s="32" customFormat="1" x14ac:dyDescent="0.25">
      <c r="A118" s="117" t="s">
        <v>280</v>
      </c>
      <c r="B118" s="110" t="s">
        <v>33</v>
      </c>
      <c r="C118" s="45"/>
      <c r="D118" s="45">
        <v>1094.56</v>
      </c>
      <c r="E118" s="45">
        <v>0</v>
      </c>
      <c r="F118" s="45"/>
      <c r="G118" s="45"/>
      <c r="H118" s="31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</row>
    <row r="119" spans="1:20" s="32" customFormat="1" x14ac:dyDescent="0.25">
      <c r="A119" s="117" t="s">
        <v>264</v>
      </c>
      <c r="B119" s="110" t="s">
        <v>288</v>
      </c>
      <c r="C119" s="45"/>
      <c r="D119" s="45">
        <v>12159.43</v>
      </c>
      <c r="E119" s="45">
        <v>0</v>
      </c>
      <c r="F119" s="45"/>
      <c r="G119" s="45"/>
      <c r="H119" s="31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</row>
    <row r="120" spans="1:20" s="32" customFormat="1" ht="22.5" x14ac:dyDescent="0.25">
      <c r="A120" s="117" t="s">
        <v>255</v>
      </c>
      <c r="B120" s="105" t="s">
        <v>256</v>
      </c>
      <c r="C120" s="45"/>
      <c r="D120" s="45">
        <f>D121</f>
        <v>184963.37</v>
      </c>
      <c r="E120" s="45">
        <v>0</v>
      </c>
      <c r="F120" s="45"/>
      <c r="G120" s="45"/>
      <c r="H120" s="31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</row>
    <row r="121" spans="1:20" s="32" customFormat="1" x14ac:dyDescent="0.25">
      <c r="A121" s="141" t="s">
        <v>257</v>
      </c>
      <c r="B121" s="142" t="s">
        <v>258</v>
      </c>
      <c r="C121" s="50"/>
      <c r="D121" s="50">
        <v>184963.37</v>
      </c>
      <c r="E121" s="45">
        <v>0</v>
      </c>
      <c r="F121" s="45"/>
      <c r="G121" s="45"/>
      <c r="H121" s="31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</row>
    <row r="122" spans="1:20" s="32" customFormat="1" x14ac:dyDescent="0.25">
      <c r="A122" s="117" t="s">
        <v>289</v>
      </c>
      <c r="B122" s="105" t="s">
        <v>281</v>
      </c>
      <c r="C122" s="82"/>
      <c r="D122" s="82">
        <v>815.21</v>
      </c>
      <c r="E122" s="45">
        <v>0</v>
      </c>
      <c r="F122" s="45"/>
      <c r="G122" s="45"/>
      <c r="H122" s="31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</row>
    <row r="123" spans="1:20" s="32" customFormat="1" x14ac:dyDescent="0.25">
      <c r="A123" s="117" t="s">
        <v>284</v>
      </c>
      <c r="B123" s="105" t="s">
        <v>44</v>
      </c>
      <c r="C123" s="82"/>
      <c r="D123" s="82">
        <v>815.21</v>
      </c>
      <c r="E123" s="45">
        <v>0</v>
      </c>
      <c r="F123" s="45"/>
      <c r="G123" s="45"/>
      <c r="H123" s="31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</row>
    <row r="124" spans="1:20" s="32" customFormat="1" x14ac:dyDescent="0.25">
      <c r="A124" s="43" t="s">
        <v>209</v>
      </c>
      <c r="B124" s="44" t="s">
        <v>210</v>
      </c>
      <c r="C124" s="45">
        <v>400</v>
      </c>
      <c r="D124" s="45">
        <v>0</v>
      </c>
      <c r="E124" s="45">
        <f t="shared" si="4"/>
        <v>0</v>
      </c>
      <c r="F124" s="45">
        <v>400</v>
      </c>
      <c r="G124" s="45">
        <v>400</v>
      </c>
      <c r="H124" s="31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25" spans="1:20" s="32" customFormat="1" x14ac:dyDescent="0.25">
      <c r="A125" s="43" t="s">
        <v>60</v>
      </c>
      <c r="B125" s="44" t="s">
        <v>7</v>
      </c>
      <c r="C125" s="45">
        <v>9000</v>
      </c>
      <c r="D125" s="45">
        <v>6750</v>
      </c>
      <c r="E125" s="45">
        <f t="shared" si="4"/>
        <v>75</v>
      </c>
      <c r="F125" s="45">
        <v>0</v>
      </c>
      <c r="G125" s="45">
        <v>0</v>
      </c>
      <c r="H125" s="31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</row>
    <row r="126" spans="1:20" s="32" customFormat="1" x14ac:dyDescent="0.25">
      <c r="A126" s="43" t="s">
        <v>206</v>
      </c>
      <c r="B126" s="44" t="s">
        <v>92</v>
      </c>
      <c r="C126" s="45">
        <v>9000</v>
      </c>
      <c r="D126" s="45">
        <v>6750</v>
      </c>
      <c r="E126" s="45">
        <f t="shared" si="4"/>
        <v>75</v>
      </c>
      <c r="F126" s="45">
        <v>0</v>
      </c>
      <c r="G126" s="45">
        <v>0</v>
      </c>
      <c r="H126" s="31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</row>
    <row r="127" spans="1:20" s="32" customFormat="1" x14ac:dyDescent="0.25">
      <c r="A127" s="43" t="s">
        <v>244</v>
      </c>
      <c r="B127" s="44" t="s">
        <v>101</v>
      </c>
      <c r="C127" s="45"/>
      <c r="D127" s="45">
        <v>6750</v>
      </c>
      <c r="E127" s="45">
        <v>0</v>
      </c>
      <c r="F127" s="45"/>
      <c r="G127" s="45"/>
      <c r="H127" s="31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</row>
    <row r="128" spans="1:20" s="32" customFormat="1" x14ac:dyDescent="0.25">
      <c r="A128" s="43" t="s">
        <v>245</v>
      </c>
      <c r="B128" s="44" t="s">
        <v>79</v>
      </c>
      <c r="C128" s="45"/>
      <c r="D128" s="45">
        <v>6750</v>
      </c>
      <c r="E128" s="45">
        <v>0</v>
      </c>
      <c r="F128" s="45"/>
      <c r="G128" s="45"/>
      <c r="H128" s="31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</row>
    <row r="129" spans="1:20" s="32" customFormat="1" x14ac:dyDescent="0.25">
      <c r="A129" s="92" t="s">
        <v>224</v>
      </c>
      <c r="B129" s="93" t="s">
        <v>225</v>
      </c>
      <c r="C129" s="94">
        <v>42650</v>
      </c>
      <c r="D129" s="94">
        <f>D130</f>
        <v>22173.179999999997</v>
      </c>
      <c r="E129" s="94">
        <f>D129/C129*100</f>
        <v>51.988698710433759</v>
      </c>
      <c r="F129" s="94">
        <v>46000</v>
      </c>
      <c r="G129" s="94">
        <v>3550</v>
      </c>
      <c r="H129" s="31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</row>
    <row r="130" spans="1:20" s="32" customFormat="1" x14ac:dyDescent="0.25">
      <c r="A130" s="43" t="s">
        <v>138</v>
      </c>
      <c r="B130" s="44" t="s">
        <v>203</v>
      </c>
      <c r="C130" s="45">
        <v>42650</v>
      </c>
      <c r="D130" s="45">
        <f>D131+D138</f>
        <v>22173.179999999997</v>
      </c>
      <c r="E130" s="45">
        <f>D130/C130*100</f>
        <v>51.988698710433759</v>
      </c>
      <c r="F130" s="45">
        <v>46000</v>
      </c>
      <c r="G130" s="45">
        <v>3550</v>
      </c>
      <c r="H130" s="31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</row>
    <row r="131" spans="1:20" s="32" customFormat="1" x14ac:dyDescent="0.25">
      <c r="A131" s="43" t="s">
        <v>140</v>
      </c>
      <c r="B131" s="44" t="s">
        <v>4</v>
      </c>
      <c r="C131" s="45">
        <v>42100</v>
      </c>
      <c r="D131" s="45">
        <f>D132+D134+D136</f>
        <v>21637.769999999997</v>
      </c>
      <c r="E131" s="45">
        <f t="shared" ref="E131:E138" si="5">D131/C131*100</f>
        <v>51.396128266033244</v>
      </c>
      <c r="F131" s="45">
        <v>45000</v>
      </c>
      <c r="G131" s="45">
        <v>3550</v>
      </c>
      <c r="H131" s="31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</row>
    <row r="132" spans="1:20" s="32" customFormat="1" x14ac:dyDescent="0.25">
      <c r="A132" s="104" t="s">
        <v>250</v>
      </c>
      <c r="B132" s="103" t="s">
        <v>81</v>
      </c>
      <c r="C132" s="45"/>
      <c r="D132" s="45">
        <v>18078.689999999999</v>
      </c>
      <c r="E132" s="45">
        <v>0</v>
      </c>
      <c r="F132" s="45"/>
      <c r="G132" s="45"/>
      <c r="H132" s="31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</row>
    <row r="133" spans="1:20" s="32" customFormat="1" x14ac:dyDescent="0.25">
      <c r="A133" s="104" t="s">
        <v>251</v>
      </c>
      <c r="B133" s="103" t="s">
        <v>35</v>
      </c>
      <c r="C133" s="45"/>
      <c r="D133" s="45">
        <v>18078.689999999999</v>
      </c>
      <c r="E133" s="45">
        <v>0</v>
      </c>
      <c r="F133" s="45"/>
      <c r="G133" s="45"/>
      <c r="H133" s="31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</row>
    <row r="134" spans="1:20" s="32" customFormat="1" x14ac:dyDescent="0.25">
      <c r="A134" s="104" t="s">
        <v>259</v>
      </c>
      <c r="B134" s="103" t="s">
        <v>82</v>
      </c>
      <c r="C134" s="45"/>
      <c r="D134" s="45">
        <v>537</v>
      </c>
      <c r="E134" s="45">
        <v>0</v>
      </c>
      <c r="F134" s="45"/>
      <c r="G134" s="45"/>
      <c r="H134" s="31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</row>
    <row r="135" spans="1:20" s="32" customFormat="1" x14ac:dyDescent="0.25">
      <c r="A135" s="104" t="s">
        <v>260</v>
      </c>
      <c r="B135" s="103" t="s">
        <v>82</v>
      </c>
      <c r="C135" s="45"/>
      <c r="D135" s="45">
        <v>537</v>
      </c>
      <c r="E135" s="45">
        <v>0</v>
      </c>
      <c r="F135" s="45"/>
      <c r="G135" s="45"/>
      <c r="H135" s="31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</row>
    <row r="136" spans="1:20" s="32" customFormat="1" x14ac:dyDescent="0.25">
      <c r="A136" s="104" t="s">
        <v>253</v>
      </c>
      <c r="B136" s="103" t="s">
        <v>23</v>
      </c>
      <c r="C136" s="45"/>
      <c r="D136" s="45">
        <v>3022.08</v>
      </c>
      <c r="E136" s="45">
        <v>0</v>
      </c>
      <c r="F136" s="45"/>
      <c r="G136" s="45"/>
      <c r="H136" s="31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</row>
    <row r="137" spans="1:20" s="32" customFormat="1" x14ac:dyDescent="0.25">
      <c r="A137" s="104" t="s">
        <v>254</v>
      </c>
      <c r="B137" s="103" t="s">
        <v>36</v>
      </c>
      <c r="C137" s="45"/>
      <c r="D137" s="45">
        <v>3022.08</v>
      </c>
      <c r="E137" s="45">
        <v>0</v>
      </c>
      <c r="F137" s="45"/>
      <c r="G137" s="45"/>
      <c r="H137" s="31"/>
    </row>
    <row r="138" spans="1:20" s="32" customFormat="1" x14ac:dyDescent="0.25">
      <c r="A138" s="43" t="s">
        <v>204</v>
      </c>
      <c r="B138" s="44" t="s">
        <v>5</v>
      </c>
      <c r="C138" s="45">
        <v>550</v>
      </c>
      <c r="D138" s="45">
        <f>D139+D141</f>
        <v>535.41000000000008</v>
      </c>
      <c r="E138" s="45">
        <f t="shared" si="5"/>
        <v>97.347272727272738</v>
      </c>
      <c r="F138" s="45">
        <v>1000</v>
      </c>
      <c r="G138" s="45">
        <v>0</v>
      </c>
      <c r="H138" s="31"/>
    </row>
    <row r="139" spans="1:20" s="32" customFormat="1" x14ac:dyDescent="0.25">
      <c r="A139" s="43" t="s">
        <v>263</v>
      </c>
      <c r="B139" s="109" t="s">
        <v>26</v>
      </c>
      <c r="C139" s="45"/>
      <c r="D139" s="45">
        <v>226.61</v>
      </c>
      <c r="E139" s="45">
        <v>0</v>
      </c>
      <c r="F139" s="45"/>
      <c r="G139" s="45"/>
      <c r="H139" s="31"/>
    </row>
    <row r="140" spans="1:20" s="32" customFormat="1" x14ac:dyDescent="0.25">
      <c r="A140" s="108" t="s">
        <v>261</v>
      </c>
      <c r="B140" s="107" t="s">
        <v>262</v>
      </c>
      <c r="C140" s="45"/>
      <c r="D140" s="45">
        <v>226.61</v>
      </c>
      <c r="E140" s="45">
        <v>0</v>
      </c>
      <c r="F140" s="45"/>
      <c r="G140" s="45"/>
      <c r="H140" s="31"/>
    </row>
    <row r="141" spans="1:20" s="32" customFormat="1" x14ac:dyDescent="0.25">
      <c r="A141" s="104" t="s">
        <v>232</v>
      </c>
      <c r="B141" s="103" t="s">
        <v>235</v>
      </c>
      <c r="C141" s="45"/>
      <c r="D141" s="45">
        <v>308.8</v>
      </c>
      <c r="E141" s="45">
        <v>0</v>
      </c>
      <c r="F141" s="45"/>
      <c r="G141" s="45"/>
      <c r="H141" s="31"/>
    </row>
    <row r="142" spans="1:20" s="32" customFormat="1" x14ac:dyDescent="0.25">
      <c r="A142" s="111" t="s">
        <v>264</v>
      </c>
      <c r="B142" s="112" t="s">
        <v>32</v>
      </c>
      <c r="C142" s="45"/>
      <c r="D142" s="45">
        <v>308.8</v>
      </c>
      <c r="E142" s="45">
        <v>0</v>
      </c>
      <c r="F142" s="45"/>
      <c r="G142" s="45"/>
      <c r="H142" s="31"/>
    </row>
    <row r="143" spans="1:20" ht="22.5" x14ac:dyDescent="0.25">
      <c r="A143" s="114" t="s">
        <v>226</v>
      </c>
      <c r="B143" s="114" t="s">
        <v>227</v>
      </c>
      <c r="C143" s="94">
        <v>4230</v>
      </c>
      <c r="D143" s="94">
        <v>1847</v>
      </c>
      <c r="E143" s="94">
        <f>D143/C143*100</f>
        <v>43.664302600472816</v>
      </c>
      <c r="F143" s="94">
        <v>50</v>
      </c>
      <c r="G143" s="94">
        <v>50</v>
      </c>
      <c r="H143" s="19"/>
      <c r="J143" s="28"/>
    </row>
    <row r="144" spans="1:20" x14ac:dyDescent="0.25">
      <c r="A144" s="43" t="s">
        <v>60</v>
      </c>
      <c r="B144" s="44" t="s">
        <v>7</v>
      </c>
      <c r="C144" s="45">
        <v>4230</v>
      </c>
      <c r="D144" s="45">
        <v>1847</v>
      </c>
      <c r="E144" s="45">
        <f>D144/C144*100</f>
        <v>43.664302600472816</v>
      </c>
      <c r="F144" s="45">
        <v>50</v>
      </c>
      <c r="G144" s="45">
        <v>50</v>
      </c>
      <c r="H144" s="19"/>
    </row>
    <row r="145" spans="1:12" s="18" customFormat="1" ht="15.75" customHeight="1" x14ac:dyDescent="0.25">
      <c r="A145" s="43" t="s">
        <v>206</v>
      </c>
      <c r="B145" s="44" t="s">
        <v>92</v>
      </c>
      <c r="C145" s="45">
        <v>730</v>
      </c>
      <c r="D145" s="45">
        <v>1847</v>
      </c>
      <c r="E145" s="45">
        <f t="shared" ref="E145:E148" si="6">D145/C145*100</f>
        <v>253.01369863013701</v>
      </c>
      <c r="F145" s="45">
        <v>50</v>
      </c>
      <c r="G145" s="45">
        <v>50</v>
      </c>
    </row>
    <row r="146" spans="1:12" s="18" customFormat="1" ht="15.75" customHeight="1" x14ac:dyDescent="0.25">
      <c r="A146" s="43" t="s">
        <v>239</v>
      </c>
      <c r="B146" s="44" t="s">
        <v>22</v>
      </c>
      <c r="C146" s="45"/>
      <c r="D146" s="45">
        <v>1847</v>
      </c>
      <c r="E146" s="45">
        <v>0</v>
      </c>
      <c r="F146" s="45"/>
      <c r="G146" s="45"/>
    </row>
    <row r="147" spans="1:12" s="18" customFormat="1" ht="15.75" customHeight="1" x14ac:dyDescent="0.25">
      <c r="A147" s="43" t="s">
        <v>243</v>
      </c>
      <c r="B147" s="44" t="s">
        <v>249</v>
      </c>
      <c r="C147" s="45"/>
      <c r="D147" s="45">
        <v>1847</v>
      </c>
      <c r="E147" s="45">
        <v>0</v>
      </c>
      <c r="F147" s="45"/>
      <c r="G147" s="45"/>
    </row>
    <row r="148" spans="1:12" x14ac:dyDescent="0.25">
      <c r="A148" s="43" t="s">
        <v>61</v>
      </c>
      <c r="B148" s="44" t="s">
        <v>93</v>
      </c>
      <c r="C148" s="45">
        <v>3500</v>
      </c>
      <c r="D148" s="45">
        <v>0</v>
      </c>
      <c r="E148" s="45">
        <f t="shared" si="6"/>
        <v>0</v>
      </c>
      <c r="F148" s="45">
        <v>0</v>
      </c>
      <c r="G148" s="45">
        <v>0</v>
      </c>
      <c r="H148" s="19"/>
      <c r="L148" s="28"/>
    </row>
  </sheetData>
  <mergeCells count="2">
    <mergeCell ref="A1:G1"/>
    <mergeCell ref="A3:G3"/>
  </mergeCells>
  <pageMargins left="0.7" right="0.7" top="0.75" bottom="0.75" header="0.3" footer="0.3"/>
  <pageSetup paperSize="9" scale="9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SAŽETAK</vt:lpstr>
      <vt:lpstr>RAČUN  PRIHODA I RASHODA</vt:lpstr>
      <vt:lpstr>RAČUN PRIHODA I RASHODA-IZVORI</vt:lpstr>
      <vt:lpstr>Račun financiranja</vt:lpstr>
      <vt:lpstr>Rashodi -funkcijska</vt:lpstr>
      <vt:lpstr>POSEBNI_DIO_</vt:lpstr>
      <vt:lpstr>POSEBNI_DIO_!Podrucje_ispisa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sbencik</cp:lastModifiedBy>
  <cp:lastPrinted>2026-07-27T05:29:28Z</cp:lastPrinted>
  <dcterms:created xsi:type="dcterms:W3CDTF">2022-08-26T07:26:16Z</dcterms:created>
  <dcterms:modified xsi:type="dcterms:W3CDTF">2026-07-31T06:48:25Z</dcterms:modified>
</cp:coreProperties>
</file>