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5"/>
  </bookViews>
  <sheets>
    <sheet name="SAŽETAK" sheetId="12" r:id="rId1"/>
    <sheet name="RAČUN  PRIHODA I RASHODA" sheetId="13" r:id="rId2"/>
    <sheet name="RAČUN PRIHODA I RASHODA-IZVORI" sheetId="7" r:id="rId3"/>
    <sheet name="Račun financiranja" sheetId="14" r:id="rId4"/>
    <sheet name="Rashodi -funkcijska" sheetId="9" r:id="rId5"/>
    <sheet name="POSEBNI_DIO_" sheetId="3" r:id="rId6"/>
    <sheet name="List1" sheetId="16" r:id="rId7"/>
  </sheets>
  <definedNames>
    <definedName name="_xlnm.Print_Area" localSheetId="5">POSEBNI_DIO_!$A$4:$J$78</definedName>
    <definedName name="_xlnm.Print_Area" localSheetId="2">'RAČUN PRIHODA I RASHODA-IZVORI'!$A$4:$I$128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3" l="1"/>
  <c r="E28" i="3"/>
  <c r="F28" i="3"/>
  <c r="G28" i="3"/>
  <c r="H28" i="3"/>
  <c r="I28" i="3"/>
  <c r="J28" i="3"/>
  <c r="E23" i="3"/>
  <c r="F23" i="3"/>
  <c r="G23" i="3"/>
  <c r="H23" i="3"/>
  <c r="I23" i="3"/>
  <c r="J23" i="3"/>
  <c r="D23" i="3"/>
  <c r="D28" i="3" s="1"/>
  <c r="F13" i="9" l="1"/>
  <c r="E13" i="9"/>
  <c r="D13" i="9"/>
  <c r="G31" i="12" l="1"/>
  <c r="F31" i="12"/>
  <c r="G30" i="12"/>
  <c r="F30" i="12"/>
  <c r="G23" i="12" l="1"/>
  <c r="J11" i="12"/>
  <c r="I11" i="12"/>
  <c r="H11" i="12"/>
  <c r="G73" i="3" l="1"/>
  <c r="G77" i="3" s="1"/>
  <c r="H73" i="3"/>
  <c r="H77" i="3" s="1"/>
  <c r="I73" i="3"/>
  <c r="I77" i="3" s="1"/>
  <c r="J73" i="3"/>
  <c r="J77" i="3" s="1"/>
  <c r="F73" i="3"/>
  <c r="F77" i="3" s="1"/>
  <c r="E73" i="3" l="1"/>
  <c r="E77" i="3" s="1"/>
  <c r="G35" i="3" l="1"/>
  <c r="G40" i="3" s="1"/>
  <c r="H35" i="3"/>
  <c r="H40" i="3" s="1"/>
  <c r="I35" i="3"/>
  <c r="I40" i="3" s="1"/>
  <c r="J35" i="3"/>
  <c r="J40" i="3" s="1"/>
  <c r="F35" i="3"/>
  <c r="F40" i="3" s="1"/>
  <c r="E72" i="3"/>
  <c r="G58" i="3"/>
  <c r="G64" i="3" s="1"/>
  <c r="H58" i="3"/>
  <c r="H64" i="3" s="1"/>
  <c r="I58" i="3"/>
  <c r="I64" i="3" s="1"/>
  <c r="J58" i="3"/>
  <c r="J64" i="3" s="1"/>
  <c r="F58" i="3"/>
  <c r="F64" i="3" s="1"/>
  <c r="E58" i="3"/>
  <c r="E64" i="3" s="1"/>
  <c r="G53" i="3"/>
  <c r="H53" i="3"/>
  <c r="I53" i="3"/>
  <c r="J53" i="3"/>
  <c r="F53" i="3"/>
  <c r="E53" i="3"/>
  <c r="F47" i="3"/>
  <c r="J47" i="3"/>
  <c r="F30" i="3"/>
  <c r="F33" i="3" s="1"/>
  <c r="G30" i="3"/>
  <c r="G33" i="3" s="1"/>
  <c r="H30" i="3"/>
  <c r="H33" i="3" s="1"/>
  <c r="I30" i="3"/>
  <c r="I33" i="3" s="1"/>
  <c r="J30" i="3"/>
  <c r="J33" i="3" s="1"/>
  <c r="F21" i="3"/>
  <c r="G21" i="3"/>
  <c r="H21" i="3"/>
  <c r="I21" i="3"/>
  <c r="J21" i="3"/>
  <c r="I83" i="7"/>
  <c r="I82" i="7" s="1"/>
  <c r="I122" i="7"/>
  <c r="H127" i="7"/>
  <c r="I127" i="7"/>
  <c r="H122" i="7"/>
  <c r="I115" i="7"/>
  <c r="I112" i="7"/>
  <c r="I111" i="7"/>
  <c r="H115" i="7"/>
  <c r="H111" i="7"/>
  <c r="H112" i="7"/>
  <c r="I76" i="7"/>
  <c r="I70" i="7"/>
  <c r="I102" i="7"/>
  <c r="I109" i="7" s="1"/>
  <c r="H102" i="7"/>
  <c r="H101" i="7" s="1"/>
  <c r="I95" i="7"/>
  <c r="I99" i="7" s="1"/>
  <c r="I92" i="7" s="1"/>
  <c r="H95" i="7"/>
  <c r="H99" i="7" s="1"/>
  <c r="H92" i="7" s="1"/>
  <c r="H83" i="7"/>
  <c r="H82" i="7" s="1"/>
  <c r="H70" i="7"/>
  <c r="H76" i="7"/>
  <c r="E47" i="3" l="1"/>
  <c r="E57" i="3" s="1"/>
  <c r="E46" i="3" s="1"/>
  <c r="E40" i="3"/>
  <c r="E35" i="3" s="1"/>
  <c r="I80" i="7"/>
  <c r="I69" i="7" s="1"/>
  <c r="H109" i="7"/>
  <c r="H90" i="7"/>
  <c r="H80" i="7"/>
  <c r="H69" i="7" s="1"/>
  <c r="I90" i="7"/>
  <c r="E30" i="3"/>
  <c r="E33" i="3" s="1"/>
  <c r="F57" i="3"/>
  <c r="F46" i="3" s="1"/>
  <c r="F78" i="3" s="1"/>
  <c r="J57" i="3"/>
  <c r="J46" i="3" s="1"/>
  <c r="J78" i="3" s="1"/>
  <c r="I101" i="7"/>
  <c r="I20" i="7"/>
  <c r="I26" i="7" s="1"/>
  <c r="I19" i="7" s="1"/>
  <c r="I32" i="7"/>
  <c r="I49" i="7"/>
  <c r="I54" i="7" s="1"/>
  <c r="H49" i="7"/>
  <c r="H54" i="7" s="1"/>
  <c r="I42" i="7"/>
  <c r="H42" i="7"/>
  <c r="I37" i="7"/>
  <c r="H37" i="7"/>
  <c r="H32" i="7"/>
  <c r="H29" i="7"/>
  <c r="H20" i="7"/>
  <c r="H26" i="7" s="1"/>
  <c r="H19" i="7" s="1"/>
  <c r="G127" i="7" l="1"/>
  <c r="G122" i="7" s="1"/>
  <c r="E122" i="7"/>
  <c r="F117" i="7"/>
  <c r="E117" i="7"/>
  <c r="G93" i="7"/>
  <c r="G102" i="7" l="1"/>
  <c r="G109" i="7" s="1"/>
  <c r="G101" i="7" s="1"/>
  <c r="G83" i="7"/>
  <c r="G90" i="7" s="1"/>
  <c r="G82" i="7" s="1"/>
  <c r="G95" i="7"/>
  <c r="G99" i="7" s="1"/>
  <c r="G92" i="7" s="1"/>
  <c r="G112" i="7"/>
  <c r="G115" i="7"/>
  <c r="G111" i="7" s="1"/>
  <c r="H67" i="7" l="1"/>
  <c r="H128" i="7" s="1"/>
  <c r="I67" i="7"/>
  <c r="I128" i="7" s="1"/>
  <c r="G64" i="7"/>
  <c r="G67" i="7" s="1"/>
  <c r="G70" i="7" l="1"/>
  <c r="G80" i="7" s="1"/>
  <c r="G128" i="7" s="1"/>
  <c r="G63" i="7"/>
  <c r="G54" i="7"/>
  <c r="G49" i="7" s="1"/>
  <c r="G35" i="7"/>
  <c r="G34" i="7" s="1"/>
  <c r="G37" i="7" s="1"/>
  <c r="G32" i="7"/>
  <c r="G28" i="7" s="1"/>
  <c r="H28" i="7"/>
  <c r="H55" i="7" s="1"/>
  <c r="H8" i="7" s="1"/>
  <c r="I28" i="7"/>
  <c r="I55" i="7" s="1"/>
  <c r="G29" i="7"/>
  <c r="G20" i="7"/>
  <c r="G19" i="7" s="1"/>
  <c r="G26" i="7" s="1"/>
  <c r="G10" i="7"/>
  <c r="G12" i="7" s="1"/>
  <c r="G9" i="7" s="1"/>
  <c r="K35" i="13"/>
  <c r="L35" i="13"/>
  <c r="K29" i="13"/>
  <c r="L29" i="13"/>
  <c r="K13" i="13"/>
  <c r="K22" i="13" s="1"/>
  <c r="L13" i="13"/>
  <c r="L22" i="13" s="1"/>
  <c r="J20" i="13"/>
  <c r="K39" i="13" l="1"/>
  <c r="L39" i="13"/>
  <c r="G42" i="7"/>
  <c r="G40" i="7"/>
  <c r="G39" i="7" s="1"/>
  <c r="G55" i="7" s="1"/>
  <c r="J35" i="13"/>
  <c r="J13" i="13" l="1"/>
  <c r="J22" i="13" s="1"/>
  <c r="J29" i="13"/>
  <c r="J39" i="13" s="1"/>
  <c r="E13" i="3"/>
  <c r="E21" i="3" s="1"/>
  <c r="G62" i="7" l="1"/>
  <c r="H62" i="7"/>
  <c r="I62" i="7"/>
  <c r="F12" i="3"/>
  <c r="J12" i="3"/>
  <c r="G8" i="7"/>
  <c r="I8" i="7"/>
  <c r="E49" i="7"/>
  <c r="F44" i="7"/>
  <c r="E44" i="7"/>
  <c r="F39" i="7"/>
  <c r="E14" i="7"/>
  <c r="F40" i="12" l="1"/>
  <c r="G37" i="12" s="1"/>
  <c r="G40" i="12" s="1"/>
  <c r="H37" i="12" s="1"/>
  <c r="H40" i="12" s="1"/>
  <c r="I37" i="12" s="1"/>
  <c r="I40" i="12" s="1"/>
  <c r="J37" i="12" s="1"/>
  <c r="J40" i="12" s="1"/>
  <c r="J22" i="12"/>
  <c r="I22" i="12"/>
  <c r="H22" i="12"/>
  <c r="G22" i="12"/>
  <c r="F22" i="12"/>
  <c r="G11" i="12"/>
  <c r="F11" i="12"/>
  <c r="J8" i="12"/>
  <c r="I8" i="12"/>
  <c r="H8" i="12"/>
  <c r="H14" i="12" s="1"/>
  <c r="G8" i="12"/>
  <c r="G14" i="12" s="1"/>
  <c r="F8" i="12"/>
  <c r="H23" i="12" l="1"/>
  <c r="H30" i="12" s="1"/>
  <c r="H31" i="12"/>
  <c r="F14" i="12"/>
  <c r="I14" i="12"/>
  <c r="J14" i="12"/>
  <c r="J23" i="12" s="1"/>
  <c r="J30" i="12" l="1"/>
  <c r="J31" i="12"/>
  <c r="I23" i="12"/>
  <c r="I30" i="12" s="1"/>
  <c r="I31" i="12" s="1"/>
  <c r="C53" i="3" l="1"/>
  <c r="C42" i="3"/>
  <c r="C44" i="3" s="1"/>
  <c r="C23" i="3"/>
  <c r="C28" i="3" s="1"/>
  <c r="C21" i="3"/>
  <c r="E95" i="7"/>
  <c r="E99" i="7" s="1"/>
  <c r="E92" i="7" s="1"/>
  <c r="E87" i="7"/>
  <c r="E76" i="7"/>
  <c r="E64" i="7"/>
  <c r="E67" i="7" s="1"/>
  <c r="E63" i="7" s="1"/>
  <c r="E52" i="7"/>
  <c r="E50" i="7"/>
  <c r="E40" i="7"/>
  <c r="E42" i="7"/>
  <c r="E39" i="7" s="1"/>
  <c r="E35" i="7"/>
  <c r="E37" i="7" s="1"/>
  <c r="E34" i="7" s="1"/>
  <c r="E29" i="7"/>
  <c r="E32" i="7" s="1"/>
  <c r="E28" i="7" s="1"/>
  <c r="E20" i="7"/>
  <c r="E26" i="7" s="1"/>
  <c r="E19" i="7" s="1"/>
  <c r="E10" i="7"/>
  <c r="E12" i="7" s="1"/>
  <c r="E9" i="7" s="1"/>
  <c r="H35" i="13"/>
  <c r="H20" i="13"/>
  <c r="H13" i="13" l="1"/>
  <c r="H22" i="13" s="1"/>
  <c r="H29" i="13"/>
  <c r="H39" i="13" s="1"/>
  <c r="E112" i="7"/>
  <c r="E115" i="7" s="1"/>
  <c r="E111" i="7" s="1"/>
  <c r="E83" i="7"/>
  <c r="E90" i="7" s="1"/>
  <c r="E82" i="7" s="1"/>
  <c r="E102" i="7"/>
  <c r="E109" i="7" s="1"/>
  <c r="E101" i="7" s="1"/>
  <c r="C58" i="3"/>
  <c r="C64" i="3" s="1"/>
  <c r="C73" i="3"/>
  <c r="C77" i="3" s="1"/>
  <c r="C47" i="3"/>
  <c r="C57" i="3" s="1"/>
  <c r="C35" i="3"/>
  <c r="C40" i="3" s="1"/>
  <c r="C30" i="3"/>
  <c r="E70" i="7"/>
  <c r="E80" i="7" s="1"/>
  <c r="E69" i="7" s="1"/>
  <c r="E55" i="7"/>
  <c r="E8" i="7" s="1"/>
  <c r="D58" i="3"/>
  <c r="D64" i="3" s="1"/>
  <c r="D53" i="3"/>
  <c r="D13" i="3"/>
  <c r="D21" i="3" s="1"/>
  <c r="D42" i="3" l="1"/>
  <c r="D44" i="3" s="1"/>
  <c r="D77" i="3"/>
  <c r="C46" i="3"/>
  <c r="C78" i="3" s="1"/>
  <c r="C12" i="3" s="1"/>
  <c r="E128" i="7"/>
  <c r="E62" i="7" s="1"/>
  <c r="C33" i="3"/>
  <c r="D47" i="3"/>
  <c r="D57" i="3" s="1"/>
  <c r="D35" i="3"/>
  <c r="D40" i="3" s="1"/>
  <c r="D30" i="3"/>
  <c r="D33" i="3" s="1"/>
  <c r="F127" i="7"/>
  <c r="F122" i="7" s="1"/>
  <c r="F95" i="7"/>
  <c r="F93" i="7"/>
  <c r="F83" i="7"/>
  <c r="F90" i="7" s="1"/>
  <c r="F82" i="7" s="1"/>
  <c r="F76" i="7"/>
  <c r="F64" i="7"/>
  <c r="F67" i="7" s="1"/>
  <c r="F63" i="7" s="1"/>
  <c r="F54" i="7"/>
  <c r="F49" i="7" s="1"/>
  <c r="F40" i="7"/>
  <c r="F37" i="7"/>
  <c r="F34" i="7" s="1"/>
  <c r="F32" i="7"/>
  <c r="F28" i="7" s="1"/>
  <c r="F29" i="7"/>
  <c r="F20" i="7"/>
  <c r="F26" i="7" s="1"/>
  <c r="F17" i="7"/>
  <c r="F14" i="7" s="1"/>
  <c r="D46" i="3" l="1"/>
  <c r="F10" i="7"/>
  <c r="F9" i="7"/>
  <c r="D78" i="3"/>
  <c r="F19" i="7"/>
  <c r="F55" i="7"/>
  <c r="F8" i="7" s="1"/>
  <c r="I13" i="13"/>
  <c r="I22" i="13" s="1"/>
  <c r="F70" i="7"/>
  <c r="F80" i="7" s="1"/>
  <c r="F69" i="7" s="1"/>
  <c r="F15" i="7"/>
  <c r="F102" i="7"/>
  <c r="F109" i="7" s="1"/>
  <c r="F101" i="7" s="1"/>
  <c r="F99" i="7"/>
  <c r="F92" i="7" s="1"/>
  <c r="I35" i="13"/>
  <c r="I29" i="13"/>
  <c r="F112" i="7"/>
  <c r="F115" i="7"/>
  <c r="F111" i="7" s="1"/>
  <c r="I39" i="13" l="1"/>
  <c r="F128" i="7"/>
  <c r="F62" i="7" s="1"/>
  <c r="G49" i="3"/>
  <c r="G47" i="3" s="1"/>
  <c r="G57" i="3" s="1"/>
  <c r="G46" i="3" s="1"/>
  <c r="G78" i="3" s="1"/>
  <c r="G12" i="3" s="1"/>
  <c r="H49" i="3"/>
  <c r="H47" i="3" s="1"/>
  <c r="H57" i="3" s="1"/>
  <c r="H46" i="3" s="1"/>
  <c r="H78" i="3" s="1"/>
  <c r="H12" i="3" s="1"/>
  <c r="I49" i="3"/>
  <c r="I47" i="3" s="1"/>
  <c r="I57" i="3" s="1"/>
  <c r="I46" i="3" s="1"/>
  <c r="I78" i="3" s="1"/>
  <c r="I12" i="3" s="1"/>
  <c r="D12" i="3" l="1"/>
  <c r="E78" i="3"/>
  <c r="E12" i="3" l="1"/>
  <c r="G69" i="7" l="1"/>
</calcChain>
</file>

<file path=xl/sharedStrings.xml><?xml version="1.0" encoding="utf-8"?>
<sst xmlns="http://schemas.openxmlformats.org/spreadsheetml/2006/main" count="354" uniqueCount="161">
  <si>
    <t>PRIHODI UKUPNO</t>
  </si>
  <si>
    <t>PRIHODI POSLOVANJA</t>
  </si>
  <si>
    <t>PRIHODI OD PRODAJE NEFINANCIJSKE IMOVINE</t>
  </si>
  <si>
    <t>RASHODI UKUPNO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</si>
  <si>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</si>
  <si>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</si>
  <si>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</si>
  <si>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</si>
  <si>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</si>
  <si>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</si>
  <si>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</si>
  <si>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</si>
  <si>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</si>
  <si>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I. OPĆI DIO</t>
  </si>
  <si>
    <t>Razred</t>
  </si>
  <si>
    <t>Ostale pomoći</t>
  </si>
  <si>
    <t xml:space="preserve">Prihodi za posebne namjene </t>
  </si>
  <si>
    <t xml:space="preserve"> Vlastiti prihodi </t>
  </si>
  <si>
    <t>11</t>
  </si>
  <si>
    <t>Opći prihodi i primici</t>
  </si>
  <si>
    <t xml:space="preserve"> Opći prihodi i primici</t>
  </si>
  <si>
    <t xml:space="preserve"> Prihodi za posebne namjene </t>
  </si>
  <si>
    <t>41</t>
  </si>
  <si>
    <t>RASHODI POSLOVANJA</t>
  </si>
  <si>
    <t xml:space="preserve">A. RAČUN PRIHODA I RASHODA </t>
  </si>
  <si>
    <t>BROJČANA OZNAKA I NAZIV</t>
  </si>
  <si>
    <t>Šifra</t>
  </si>
  <si>
    <t>Naziv</t>
  </si>
  <si>
    <t>Vlastiti prihodi</t>
  </si>
  <si>
    <t>II. POSEBNI DIO</t>
  </si>
  <si>
    <t>Ukupni prihodi</t>
  </si>
  <si>
    <t>Prihodi od imovine</t>
  </si>
  <si>
    <t>Prihodi od prodaje proizvoda i robe te pruženih usluga</t>
  </si>
  <si>
    <t xml:space="preserve">Skupina/podskupina/odjeljak </t>
  </si>
  <si>
    <t xml:space="preserve">UKUPNO RASHODI </t>
  </si>
  <si>
    <t>Prihodi od prodaje proizvedene dug.im.</t>
  </si>
  <si>
    <t>Prihodi od pristojbi</t>
  </si>
  <si>
    <t>Prihodi od prodaje nef.im. I naplate štete od osig.</t>
  </si>
  <si>
    <t>32</t>
  </si>
  <si>
    <t>44</t>
  </si>
  <si>
    <t>Decentralizirana sredstva</t>
  </si>
  <si>
    <t xml:space="preserve">Ostali rashodi </t>
  </si>
  <si>
    <t>Rashodi za nabavu neproizv.dug.imovine</t>
  </si>
  <si>
    <t>4</t>
  </si>
  <si>
    <t>45</t>
  </si>
  <si>
    <t>Rashodi za dodatna ulaganja na nef.imovini</t>
  </si>
  <si>
    <t>Prihodi od nef.imovine i naknade štete osig.</t>
  </si>
  <si>
    <t>52</t>
  </si>
  <si>
    <t>07 Zdravstvo</t>
  </si>
  <si>
    <t>074 Službe javnog zdravstva</t>
  </si>
  <si>
    <t>Monitoring vodoobskrbnog sustava u MŽ</t>
  </si>
  <si>
    <t>Monitoring invazivnih vrsta komaraca</t>
  </si>
  <si>
    <t>Decentralizirane funkcije u zdravstvu</t>
  </si>
  <si>
    <t>PROGRAM</t>
  </si>
  <si>
    <t>AKTIVNOST 1009A100904</t>
  </si>
  <si>
    <t>AKTIVNOST 1009A100917</t>
  </si>
  <si>
    <t>AKTIVNOST 1009A100901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</si>
  <si>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</si>
  <si>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</si>
  <si>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</si>
  <si>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</si>
  <si>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</si>
  <si>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</si>
  <si>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subjekta unutar općeg proračuna</t>
  </si>
  <si>
    <t>Prihodi od pristojbi po posebnim propisima</t>
  </si>
  <si>
    <t>Ostali prihodi</t>
  </si>
  <si>
    <t>Prihodi od prodaje dugotrajne imovine</t>
  </si>
  <si>
    <t>UKUPNO:</t>
  </si>
  <si>
    <t>Financijski  rashodi</t>
  </si>
  <si>
    <t>Rashodi za nabavu proizvedene dugotrajne imovine</t>
  </si>
  <si>
    <t>Rashodi za dodatna ulaganja na nefinancijskoj imovini</t>
  </si>
  <si>
    <t>RAČUN PRIHODA I RASHODA</t>
  </si>
  <si>
    <t>NAZIV</t>
  </si>
  <si>
    <t>BROJČANA OZNAKA</t>
  </si>
  <si>
    <t>IZVOR</t>
  </si>
  <si>
    <t>IZVJEŠTAJ PO PROGRAMSKOJ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</si>
  <si>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</si>
  <si>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</si>
  <si>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</si>
  <si>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</si>
  <si>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RASHODI ZA NABAVU NEFINANCIJSKE IMOVINE</t>
  </si>
  <si>
    <t>Pomoći EU</t>
  </si>
  <si>
    <t>RASHODI ZA NABAVU NEF.IMOVINE</t>
  </si>
  <si>
    <t xml:space="preserve"> PRIHODI I RASHODI PREMA EKONOMSKOJ KLASIFIKACIJI</t>
  </si>
  <si>
    <t>PRIHODI I RASHODI PREMA IZVORIMA FINANCIRANJA</t>
  </si>
  <si>
    <t xml:space="preserve"> RASHODI PREMA FUNKCIJSKOG KLASIFIKACIJI</t>
  </si>
  <si>
    <t xml:space="preserve"> RAČUN FINANCIRANJA PREMA EKONOMSKOJ KLASIFIKACIJI </t>
  </si>
  <si>
    <t>I.OPĆI DIO</t>
  </si>
  <si>
    <t>A) SAŽETAK RAČUNA PRIHODA I RASHODA</t>
  </si>
  <si>
    <t>EUR</t>
  </si>
  <si>
    <t>RAZLIKA - VIŠAK / MANJAK</t>
  </si>
  <si>
    <t>B) SAŽETAK RAČUNA FINANCIRANJA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</si>
  <si>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</si>
  <si>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</si>
  <si>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</si>
  <si>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</si>
  <si>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</si>
  <si>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</si>
  <si>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Plan za 2024.</t>
  </si>
  <si>
    <t>izvor financiranja 11</t>
  </si>
  <si>
    <t>izvor financiranja 44</t>
  </si>
  <si>
    <t>izvor financiranja 51</t>
  </si>
  <si>
    <t>Program usmjeren  unapređenju mentalnog zdravlja, prevenciji i liječenju ovisnosti u Međimurskoj županiji</t>
  </si>
  <si>
    <t>izvor financiranja 52</t>
  </si>
  <si>
    <t>Savjetovalište za prevenciju prekomjerne tjelesne težine i debljine</t>
  </si>
  <si>
    <t>izvor financiranja 31</t>
  </si>
  <si>
    <t>Izvor financiranja 43</t>
  </si>
  <si>
    <t>Izvod financiranja 71</t>
  </si>
  <si>
    <t>Izvor financiranja  52</t>
  </si>
  <si>
    <t>Redovna djelatnost</t>
  </si>
  <si>
    <t>Prihodi iz nadležnog proračuna i HZZO-a</t>
  </si>
  <si>
    <t>PROVOĐENJE ZDRAVSTVENE ZAŠTITE</t>
  </si>
  <si>
    <t>izvor financiranja 43</t>
  </si>
  <si>
    <t>Prihodi za posebne namjene</t>
  </si>
  <si>
    <t>Dodatna ulaganja na nefinancijskoj imovini</t>
  </si>
  <si>
    <t>Donacije</t>
  </si>
  <si>
    <t>AKTIVNOST 1009A100924</t>
  </si>
  <si>
    <t>Promocija preventivnih javno zdravstvenih programa</t>
  </si>
  <si>
    <t>Dodatna ulaganja na nefin.imovini</t>
  </si>
  <si>
    <t>Izvor financiranja 61</t>
  </si>
  <si>
    <t>UKUPNO RASHODI</t>
  </si>
  <si>
    <t>FINANCIJSKI PLAN ZAVODA ZA JAVNO ZDRAVSTVO MEĐIMURSKE ŽUPANIJE</t>
  </si>
  <si>
    <t>ZA 2025. I PROJEKCIJA ZA 2026. I 2027. GODINU</t>
  </si>
  <si>
    <t>FINANCIJSKI PLAN ZAVODA ZA JAVNO ZDRAVSTVO MEĐIMURSKE ŽUPANIJE ZA 2025. I PROJEKCIJA ZA 2026. I 2027. GODINU</t>
  </si>
  <si>
    <t>Izvršenje 2023*</t>
  </si>
  <si>
    <t>Plan za 2025.</t>
  </si>
  <si>
    <t>Projekcija za 2026.</t>
  </si>
  <si>
    <t>Projekcija za 2027.</t>
  </si>
  <si>
    <t>PLAN za 2024.</t>
  </si>
  <si>
    <t>Pomoći dane u inozemstvo i unutar općeg proračuna</t>
  </si>
  <si>
    <t>31</t>
  </si>
  <si>
    <t>Ostali rashodi</t>
  </si>
  <si>
    <t>Pomoći unutar općeg proračuna</t>
  </si>
  <si>
    <t>Pilot projekt prevencije ovisnosti Roma</t>
  </si>
  <si>
    <t>AKTIVNOST 1011A101133</t>
  </si>
  <si>
    <t>Izvršenje 2023.*</t>
  </si>
  <si>
    <t>Plan 2024.</t>
  </si>
  <si>
    <t>Proračun za 2025.</t>
  </si>
  <si>
    <t>Projekcija proračuna
za 2026.</t>
  </si>
  <si>
    <t>Projekcija proračuna
za 2027.</t>
  </si>
  <si>
    <t>D) VIŠEGODIŠNJI PLAN URAVNOTEŽENJA</t>
  </si>
  <si>
    <t>VIŠAK / MANJAK IZ PRETHODNE(IH) GODINE KOJI ĆE SE RASPOREDITI / POKRITI</t>
  </si>
  <si>
    <t>VIŠAK / MANJAK TEKUĆE GODINE</t>
  </si>
  <si>
    <t>POMOĆI</t>
  </si>
  <si>
    <t>POMOĆI EU</t>
  </si>
  <si>
    <t xml:space="preserve">                                 VLASTITI PRIHODI </t>
  </si>
  <si>
    <t>PRIHODI ZA POSEBNE NAMJENE</t>
  </si>
  <si>
    <t>OPĆI PRIHODI I PRIMICI</t>
  </si>
  <si>
    <t>DECENTRALIZIRANA SREDSTVA</t>
  </si>
  <si>
    <t>DONACIJE</t>
  </si>
  <si>
    <t>PRIHODI OD PRODAJE NEF.IMOVINE I NAPLATE ŠTETE OS OSIGURANJA</t>
  </si>
  <si>
    <t>3</t>
  </si>
  <si>
    <t>VLASTITI PRIHODI</t>
  </si>
  <si>
    <t>UKUPNI RASHODI</t>
  </si>
  <si>
    <t>FINANCIJSKI PLAN ZAVODA ZA JAVNO ZDRAVSTVO MEĐIMURSKE ŽUPANIJE ZA 2025. I PROJEKCIJE ZA 2026. I 2027.</t>
  </si>
  <si>
    <t>AKTIVNOST 1009A100912-2: Centralno financiranje specijalizacija</t>
  </si>
  <si>
    <t>AKTIVNOST 1009A100912-3</t>
  </si>
  <si>
    <t>AKTIVNOST 1009A100912-1</t>
  </si>
  <si>
    <t>AKTIVNOST 1009A100912-4</t>
  </si>
  <si>
    <t>075 Istraživanje i razvoj zdravstva</t>
  </si>
  <si>
    <r>
      <t xml:space="preserve">Rashodi za nabavu neproizvedene </t>
    </r>
    <r>
      <rPr>
        <sz val="12"/>
        <rFont val="Times New Roman"/>
        <family val="1"/>
        <charset val="238"/>
      </rPr>
      <t>dugotrajne</t>
    </r>
    <r>
      <rPr>
        <sz val="12"/>
        <color indexed="10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imovine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</si>
</sst>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4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sz val="12"/>
      <color rgb="FF002060"/>
      <name val="Times New Roman"/>
      <family val="1"/>
      <charset val="238"/>
    </font>
    <font>
      <i/>
      <sz val="12"/>
      <color rgb="FF002060"/>
      <name val="Times New Roman"/>
      <family val="1"/>
      <charset val="238"/>
    </font>
    <font>
      <b/>
      <i/>
      <sz val="12"/>
      <color rgb="FF00206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8"/>
      <color rgb="FF00206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5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rgb="FF002060"/>
      <name val="Times New Roman"/>
      <family val="1"/>
      <charset val="238"/>
    </font>
    <font>
      <i/>
      <sz val="12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4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484">
    <xf numFmtId="0" fontId="0" fillId="0" borderId="0" xfId="0"/>
    <xf numFmtId="3" fontId="10" fillId="0" borderId="0" xfId="0" applyNumberFormat="1" applyFont="1" applyAlignment="1">
      <alignment vertical="center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1" fillId="5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horizontal="right" vertical="center"/>
    </xf>
    <xf numFmtId="0" fontId="11" fillId="7" borderId="5" xfId="0" applyFont="1" applyFill="1" applyBorder="1" applyAlignment="1">
      <alignment horizontal="center" vertical="center"/>
    </xf>
    <xf numFmtId="49" fontId="11" fillId="7" borderId="5" xfId="0" applyNumberFormat="1" applyFont="1" applyFill="1" applyBorder="1" applyAlignment="1">
      <alignment horizontal="left" vertical="center" wrapText="1"/>
    </xf>
    <xf numFmtId="4" fontId="11" fillId="7" borderId="5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49" fontId="10" fillId="5" borderId="5" xfId="0" applyNumberFormat="1" applyFont="1" applyFill="1" applyBorder="1" applyAlignment="1">
      <alignment horizontal="left" vertical="center" wrapText="1"/>
    </xf>
    <xf numFmtId="4" fontId="12" fillId="5" borderId="5" xfId="0" applyNumberFormat="1" applyFont="1" applyFill="1" applyBorder="1" applyAlignment="1">
      <alignment horizontal="right" vertical="center"/>
    </xf>
    <xf numFmtId="4" fontId="10" fillId="5" borderId="5" xfId="0" applyNumberFormat="1" applyFont="1" applyFill="1" applyBorder="1" applyAlignment="1">
      <alignment horizontal="right" vertical="center"/>
    </xf>
    <xf numFmtId="0" fontId="11" fillId="6" borderId="5" xfId="0" applyFont="1" applyFill="1" applyBorder="1" applyAlignment="1">
      <alignment vertical="center"/>
    </xf>
    <xf numFmtId="0" fontId="11" fillId="7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vertical="center"/>
    </xf>
    <xf numFmtId="0" fontId="10" fillId="6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7" borderId="5" xfId="0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0" fillId="0" borderId="5" xfId="0" applyNumberFormat="1" applyFont="1" applyBorder="1" applyAlignment="1">
      <alignment horizontal="right" vertical="center"/>
    </xf>
    <xf numFmtId="49" fontId="11" fillId="7" borderId="5" xfId="0" applyNumberFormat="1" applyFont="1" applyFill="1" applyBorder="1" applyAlignment="1">
      <alignment horizontal="right" vertical="center"/>
    </xf>
    <xf numFmtId="49" fontId="11" fillId="7" borderId="5" xfId="0" applyNumberFormat="1" applyFont="1" applyFill="1" applyBorder="1" applyAlignment="1">
      <alignment vertical="center"/>
    </xf>
    <xf numFmtId="4" fontId="11" fillId="7" borderId="5" xfId="0" applyNumberFormat="1" applyFont="1" applyFill="1" applyBorder="1" applyAlignment="1">
      <alignment horizontal="right" vertical="center" wrapText="1"/>
    </xf>
    <xf numFmtId="4" fontId="9" fillId="5" borderId="5" xfId="0" applyNumberFormat="1" applyFont="1" applyFill="1" applyBorder="1" applyAlignment="1">
      <alignment horizontal="right" vertical="center"/>
    </xf>
    <xf numFmtId="49" fontId="10" fillId="5" borderId="5" xfId="0" applyNumberFormat="1" applyFont="1" applyFill="1" applyBorder="1" applyAlignment="1">
      <alignment vertical="center"/>
    </xf>
    <xf numFmtId="49" fontId="11" fillId="7" borderId="5" xfId="0" applyNumberFormat="1" applyFont="1" applyFill="1" applyBorder="1" applyAlignment="1">
      <alignment horizontal="left" vertical="center"/>
    </xf>
    <xf numFmtId="4" fontId="9" fillId="7" borderId="5" xfId="0" applyNumberFormat="1" applyFont="1" applyFill="1" applyBorder="1" applyAlignment="1">
      <alignment horizontal="right" vertical="center"/>
    </xf>
    <xf numFmtId="4" fontId="11" fillId="5" borderId="5" xfId="0" applyNumberFormat="1" applyFont="1" applyFill="1" applyBorder="1" applyAlignment="1">
      <alignment horizontal="right" vertical="center" wrapText="1"/>
    </xf>
    <xf numFmtId="4" fontId="10" fillId="5" borderId="5" xfId="0" applyNumberFormat="1" applyFont="1" applyFill="1" applyBorder="1" applyAlignment="1">
      <alignment horizontal="right" vertical="center" wrapText="1"/>
    </xf>
    <xf numFmtId="4" fontId="12" fillId="5" borderId="5" xfId="0" applyNumberFormat="1" applyFont="1" applyFill="1" applyBorder="1" applyAlignment="1">
      <alignment horizontal="right" vertical="center" wrapText="1"/>
    </xf>
    <xf numFmtId="49" fontId="11" fillId="6" borderId="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" fontId="10" fillId="3" borderId="0" xfId="0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3" borderId="0" xfId="0" applyNumberFormat="1" applyFont="1" applyFill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15" fillId="4" borderId="5" xfId="0" applyNumberFormat="1" applyFont="1" applyFill="1" applyBorder="1" applyAlignment="1" applyProtection="1">
      <alignment horizontal="center" vertical="center" wrapText="1"/>
    </xf>
    <xf numFmtId="0" fontId="16" fillId="3" borderId="5" xfId="0" applyNumberFormat="1" applyFont="1" applyFill="1" applyBorder="1" applyAlignment="1" applyProtection="1">
      <alignment horizontal="left" vertical="center" wrapText="1"/>
    </xf>
    <xf numFmtId="3" fontId="17" fillId="3" borderId="5" xfId="0" applyNumberFormat="1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 applyProtection="1">
      <alignment horizontal="left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5" xfId="0" applyNumberFormat="1" applyFont="1" applyFill="1" applyBorder="1" applyAlignment="1" applyProtection="1">
      <alignment horizontal="left" vertical="center"/>
    </xf>
    <xf numFmtId="0" fontId="16" fillId="3" borderId="5" xfId="0" applyNumberFormat="1" applyFont="1" applyFill="1" applyBorder="1" applyAlignment="1" applyProtection="1">
      <alignment vertical="center" wrapText="1"/>
    </xf>
    <xf numFmtId="0" fontId="18" fillId="3" borderId="5" xfId="0" applyNumberFormat="1" applyFont="1" applyFill="1" applyBorder="1" applyAlignment="1" applyProtection="1">
      <alignment vertical="center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15" fillId="3" borderId="5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/>
    </xf>
    <xf numFmtId="4" fontId="17" fillId="0" borderId="5" xfId="0" applyNumberFormat="1" applyFont="1" applyFill="1" applyBorder="1" applyAlignment="1" applyProtection="1">
      <alignment vertical="center" wrapText="1"/>
    </xf>
    <xf numFmtId="4" fontId="19" fillId="0" borderId="5" xfId="0" applyNumberFormat="1" applyFont="1" applyBorder="1"/>
    <xf numFmtId="0" fontId="19" fillId="0" borderId="0" xfId="0" applyFont="1" applyAlignment="1">
      <alignment horizontal="right"/>
    </xf>
    <xf numFmtId="0" fontId="9" fillId="10" borderId="5" xfId="0" applyFont="1" applyFill="1" applyBorder="1"/>
    <xf numFmtId="164" fontId="9" fillId="10" borderId="5" xfId="0" applyNumberFormat="1" applyFont="1" applyFill="1" applyBorder="1" applyAlignment="1">
      <alignment horizontal="right" vertical="center"/>
    </xf>
    <xf numFmtId="164" fontId="9" fillId="10" borderId="5" xfId="0" applyNumberFormat="1" applyFont="1" applyFill="1" applyBorder="1" applyAlignment="1">
      <alignment horizontal="right"/>
    </xf>
    <xf numFmtId="0" fontId="15" fillId="10" borderId="5" xfId="0" applyNumberFormat="1" applyFont="1" applyFill="1" applyBorder="1" applyAlignment="1" applyProtection="1">
      <alignment horizontal="center"/>
    </xf>
    <xf numFmtId="4" fontId="15" fillId="10" borderId="5" xfId="0" applyNumberFormat="1" applyFont="1" applyFill="1" applyBorder="1" applyAlignment="1" applyProtection="1">
      <alignment vertical="center" wrapText="1"/>
    </xf>
    <xf numFmtId="4" fontId="15" fillId="10" borderId="5" xfId="0" applyNumberFormat="1" applyFont="1" applyFill="1" applyBorder="1" applyAlignment="1" applyProtection="1">
      <alignment horizontal="right" vertical="center"/>
    </xf>
    <xf numFmtId="4" fontId="15" fillId="10" borderId="5" xfId="0" applyNumberFormat="1" applyFont="1" applyFill="1" applyBorder="1" applyAlignment="1" applyProtection="1">
      <alignment vertical="center"/>
    </xf>
    <xf numFmtId="0" fontId="10" fillId="0" borderId="0" xfId="0" applyFont="1"/>
    <xf numFmtId="0" fontId="22" fillId="0" borderId="0" xfId="0" applyFont="1"/>
    <xf numFmtId="0" fontId="23" fillId="0" borderId="0" xfId="0" applyFont="1"/>
    <xf numFmtId="0" fontId="9" fillId="3" borderId="7" xfId="1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Alignment="1" applyProtection="1">
      <alignment horizontal="left" vertical="center" wrapText="1"/>
    </xf>
    <xf numFmtId="0" fontId="24" fillId="3" borderId="0" xfId="1" applyFont="1" applyFill="1" applyAlignment="1">
      <alignment vertical="center" wrapText="1"/>
    </xf>
    <xf numFmtId="0" fontId="25" fillId="0" borderId="0" xfId="0" applyFont="1" applyAlignment="1">
      <alignment horizontal="center" wrapText="1"/>
    </xf>
    <xf numFmtId="3" fontId="25" fillId="0" borderId="0" xfId="0" applyNumberFormat="1" applyFont="1"/>
    <xf numFmtId="3" fontId="26" fillId="0" borderId="0" xfId="0" applyNumberFormat="1" applyFont="1" applyAlignment="1">
      <alignment horizontal="left"/>
    </xf>
    <xf numFmtId="0" fontId="24" fillId="3" borderId="0" xfId="1" applyFont="1" applyFill="1" applyAlignment="1">
      <alignment horizontal="center" vertical="center" wrapText="1"/>
    </xf>
    <xf numFmtId="3" fontId="27" fillId="3" borderId="0" xfId="0" applyNumberFormat="1" applyFont="1" applyFill="1" applyAlignment="1">
      <alignment vertical="center"/>
    </xf>
    <xf numFmtId="3" fontId="27" fillId="5" borderId="0" xfId="0" applyNumberFormat="1" applyFont="1" applyFill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0" fontId="16" fillId="5" borderId="7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3" fontId="31" fillId="5" borderId="7" xfId="0" applyNumberFormat="1" applyFont="1" applyFill="1" applyBorder="1" applyAlignment="1">
      <alignment horizontal="left" vertical="center"/>
    </xf>
    <xf numFmtId="0" fontId="31" fillId="5" borderId="7" xfId="0" applyFont="1" applyFill="1" applyBorder="1" applyAlignment="1">
      <alignment horizontal="left" vertical="center" wrapText="1"/>
    </xf>
    <xf numFmtId="3" fontId="31" fillId="5" borderId="7" xfId="0" applyNumberFormat="1" applyFont="1" applyFill="1" applyBorder="1" applyAlignment="1">
      <alignment horizontal="right" vertical="center" wrapText="1"/>
    </xf>
    <xf numFmtId="3" fontId="31" fillId="8" borderId="7" xfId="0" applyNumberFormat="1" applyFont="1" applyFill="1" applyBorder="1" applyAlignment="1">
      <alignment horizontal="left" vertical="center"/>
    </xf>
    <xf numFmtId="3" fontId="31" fillId="8" borderId="7" xfId="0" applyNumberFormat="1" applyFont="1" applyFill="1" applyBorder="1" applyAlignment="1">
      <alignment horizontal="left" vertical="center" wrapText="1"/>
    </xf>
    <xf numFmtId="3" fontId="24" fillId="0" borderId="0" xfId="0" applyNumberFormat="1" applyFont="1"/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4" fontId="18" fillId="0" borderId="7" xfId="0" applyNumberFormat="1" applyFont="1" applyBorder="1" applyAlignment="1">
      <alignment horizontal="right" vertical="center"/>
    </xf>
    <xf numFmtId="0" fontId="31" fillId="9" borderId="7" xfId="0" applyFont="1" applyFill="1" applyBorder="1" applyAlignment="1">
      <alignment horizontal="left" vertical="center"/>
    </xf>
    <xf numFmtId="0" fontId="31" fillId="9" borderId="7" xfId="0" applyFont="1" applyFill="1" applyBorder="1" applyAlignment="1">
      <alignment horizontal="left" vertical="center" wrapText="1"/>
    </xf>
    <xf numFmtId="4" fontId="14" fillId="5" borderId="5" xfId="0" applyNumberFormat="1" applyFont="1" applyFill="1" applyBorder="1" applyAlignment="1">
      <alignment horizontal="right" vertical="center"/>
    </xf>
    <xf numFmtId="0" fontId="14" fillId="5" borderId="5" xfId="0" applyFont="1" applyFill="1" applyBorder="1" applyAlignment="1">
      <alignment horizontal="center" vertical="center"/>
    </xf>
    <xf numFmtId="49" fontId="14" fillId="5" borderId="5" xfId="0" applyNumberFormat="1" applyFont="1" applyFill="1" applyBorder="1" applyAlignment="1">
      <alignment vertical="center"/>
    </xf>
    <xf numFmtId="3" fontId="25" fillId="0" borderId="0" xfId="0" applyNumberFormat="1" applyFont="1" applyAlignment="1">
      <alignment vertical="center"/>
    </xf>
    <xf numFmtId="4" fontId="18" fillId="5" borderId="7" xfId="0" applyNumberFormat="1" applyFont="1" applyFill="1" applyBorder="1" applyAlignment="1">
      <alignment horizontal="right" vertical="center" wrapText="1"/>
    </xf>
    <xf numFmtId="4" fontId="16" fillId="8" borderId="7" xfId="0" applyNumberFormat="1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49" fontId="9" fillId="7" borderId="5" xfId="0" applyNumberFormat="1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vertical="center"/>
    </xf>
    <xf numFmtId="0" fontId="11" fillId="11" borderId="5" xfId="0" applyFont="1" applyFill="1" applyBorder="1" applyAlignment="1">
      <alignment vertical="center"/>
    </xf>
    <xf numFmtId="0" fontId="9" fillId="12" borderId="5" xfId="0" applyFont="1" applyFill="1" applyBorder="1" applyAlignment="1">
      <alignment horizontal="center" vertical="center"/>
    </xf>
    <xf numFmtId="49" fontId="11" fillId="12" borderId="5" xfId="0" applyNumberFormat="1" applyFont="1" applyFill="1" applyBorder="1" applyAlignment="1">
      <alignment horizontal="right" vertical="center"/>
    </xf>
    <xf numFmtId="49" fontId="9" fillId="12" borderId="5" xfId="0" applyNumberFormat="1" applyFont="1" applyFill="1" applyBorder="1" applyAlignment="1">
      <alignment vertical="center"/>
    </xf>
    <xf numFmtId="4" fontId="11" fillId="12" borderId="5" xfId="0" applyNumberFormat="1" applyFont="1" applyFill="1" applyBorder="1" applyAlignment="1">
      <alignment horizontal="right" vertical="center" wrapText="1"/>
    </xf>
    <xf numFmtId="49" fontId="9" fillId="12" borderId="8" xfId="0" applyNumberFormat="1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vertical="center"/>
    </xf>
    <xf numFmtId="49" fontId="9" fillId="12" borderId="8" xfId="0" applyNumberFormat="1" applyFont="1" applyFill="1" applyBorder="1" applyAlignment="1">
      <alignment vertical="center"/>
    </xf>
    <xf numFmtId="4" fontId="9" fillId="12" borderId="8" xfId="0" applyNumberFormat="1" applyFont="1" applyFill="1" applyBorder="1" applyAlignment="1">
      <alignment horizontal="right" vertical="center" wrapText="1"/>
    </xf>
    <xf numFmtId="49" fontId="9" fillId="12" borderId="5" xfId="0" applyNumberFormat="1" applyFont="1" applyFill="1" applyBorder="1" applyAlignment="1">
      <alignment horizontal="center" vertical="center"/>
    </xf>
    <xf numFmtId="49" fontId="9" fillId="12" borderId="5" xfId="0" applyNumberFormat="1" applyFont="1" applyFill="1" applyBorder="1" applyAlignment="1">
      <alignment horizontal="right" vertical="center"/>
    </xf>
    <xf numFmtId="4" fontId="9" fillId="12" borderId="5" xfId="0" applyNumberFormat="1" applyFont="1" applyFill="1" applyBorder="1" applyAlignment="1">
      <alignment horizontal="right" vertical="center"/>
    </xf>
    <xf numFmtId="0" fontId="9" fillId="11" borderId="5" xfId="0" applyFont="1" applyFill="1" applyBorder="1" applyAlignment="1">
      <alignment vertical="center"/>
    </xf>
    <xf numFmtId="4" fontId="9" fillId="12" borderId="5" xfId="0" applyNumberFormat="1" applyFont="1" applyFill="1" applyBorder="1" applyAlignment="1">
      <alignment vertical="center"/>
    </xf>
    <xf numFmtId="0" fontId="10" fillId="12" borderId="5" xfId="0" applyFont="1" applyFill="1" applyBorder="1" applyAlignment="1">
      <alignment horizontal="right" vertical="center"/>
    </xf>
    <xf numFmtId="0" fontId="10" fillId="12" borderId="5" xfId="0" applyFont="1" applyFill="1" applyBorder="1" applyAlignment="1">
      <alignment horizontal="center" vertical="center"/>
    </xf>
    <xf numFmtId="49" fontId="9" fillId="12" borderId="5" xfId="0" applyNumberFormat="1" applyFont="1" applyFill="1" applyBorder="1" applyAlignment="1">
      <alignment horizontal="left" vertical="center" wrapText="1"/>
    </xf>
    <xf numFmtId="4" fontId="11" fillId="12" borderId="5" xfId="0" applyNumberFormat="1" applyFont="1" applyFill="1" applyBorder="1" applyAlignment="1">
      <alignment horizontal="right" vertical="center"/>
    </xf>
    <xf numFmtId="3" fontId="9" fillId="12" borderId="5" xfId="0" applyNumberFormat="1" applyFont="1" applyFill="1" applyBorder="1" applyAlignment="1">
      <alignment horizontal="center" vertical="center" wrapText="1"/>
    </xf>
    <xf numFmtId="3" fontId="9" fillId="12" borderId="5" xfId="0" applyNumberFormat="1" applyFont="1" applyFill="1" applyBorder="1" applyAlignment="1">
      <alignment horizontal="right" vertical="center" wrapText="1"/>
    </xf>
    <xf numFmtId="3" fontId="9" fillId="12" borderId="5" xfId="0" applyNumberFormat="1" applyFont="1" applyFill="1" applyBorder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right" vertical="center"/>
    </xf>
    <xf numFmtId="0" fontId="39" fillId="0" borderId="3" xfId="0" quotePrefix="1" applyFont="1" applyBorder="1" applyAlignment="1">
      <alignment horizontal="left" wrapText="1"/>
    </xf>
    <xf numFmtId="0" fontId="39" fillId="0" borderId="4" xfId="0" quotePrefix="1" applyFont="1" applyBorder="1" applyAlignment="1">
      <alignment horizontal="left" wrapText="1"/>
    </xf>
    <xf numFmtId="0" fontId="39" fillId="0" borderId="4" xfId="0" quotePrefix="1" applyFont="1" applyBorder="1" applyAlignment="1">
      <alignment horizontal="center" wrapText="1"/>
    </xf>
    <xf numFmtId="0" fontId="40" fillId="4" borderId="3" xfId="0" applyFont="1" applyFill="1" applyBorder="1" applyAlignment="1">
      <alignment horizontal="left" vertical="center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4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wrapText="1"/>
    </xf>
    <xf numFmtId="4" fontId="24" fillId="0" borderId="0" xfId="0" applyNumberFormat="1" applyFont="1"/>
    <xf numFmtId="4" fontId="25" fillId="0" borderId="0" xfId="0" applyNumberFormat="1" applyFont="1"/>
    <xf numFmtId="3" fontId="24" fillId="3" borderId="0" xfId="0" applyNumberFormat="1" applyFont="1" applyFill="1" applyAlignment="1">
      <alignment horizontal="right" vertical="center"/>
    </xf>
    <xf numFmtId="3" fontId="24" fillId="3" borderId="0" xfId="0" applyNumberFormat="1" applyFont="1" applyFill="1"/>
    <xf numFmtId="4" fontId="44" fillId="8" borderId="5" xfId="0" applyNumberFormat="1" applyFont="1" applyFill="1" applyBorder="1" applyAlignment="1">
      <alignment vertical="center" wrapText="1"/>
    </xf>
    <xf numFmtId="4" fontId="44" fillId="7" borderId="8" xfId="0" applyNumberFormat="1" applyFont="1" applyFill="1" applyBorder="1" applyAlignment="1">
      <alignment vertical="center" wrapText="1"/>
    </xf>
    <xf numFmtId="3" fontId="16" fillId="7" borderId="10" xfId="0" applyNumberFormat="1" applyFont="1" applyFill="1" applyBorder="1" applyAlignment="1">
      <alignment horizontal="left" vertical="center"/>
    </xf>
    <xf numFmtId="49" fontId="13" fillId="7" borderId="5" xfId="0" applyNumberFormat="1" applyFont="1" applyFill="1" applyBorder="1" applyAlignment="1">
      <alignment horizontal="left" vertical="center"/>
    </xf>
    <xf numFmtId="3" fontId="24" fillId="0" borderId="0" xfId="0" applyNumberFormat="1" applyFont="1" applyFill="1"/>
    <xf numFmtId="3" fontId="16" fillId="7" borderId="5" xfId="0" applyNumberFormat="1" applyFont="1" applyFill="1" applyBorder="1" applyAlignment="1">
      <alignment horizontal="left" vertical="center"/>
    </xf>
    <xf numFmtId="49" fontId="13" fillId="7" borderId="5" xfId="0" applyNumberFormat="1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4" fontId="17" fillId="0" borderId="5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/>
    <xf numFmtId="49" fontId="11" fillId="6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left" vertical="center"/>
    </xf>
    <xf numFmtId="49" fontId="44" fillId="7" borderId="5" xfId="0" applyNumberFormat="1" applyFont="1" applyFill="1" applyBorder="1" applyAlignment="1">
      <alignment vertical="center"/>
    </xf>
    <xf numFmtId="3" fontId="10" fillId="0" borderId="0" xfId="0" applyNumberFormat="1" applyFont="1"/>
    <xf numFmtId="3" fontId="9" fillId="0" borderId="0" xfId="0" applyNumberFormat="1" applyFont="1" applyBorder="1"/>
    <xf numFmtId="3" fontId="10" fillId="0" borderId="0" xfId="0" applyNumberFormat="1" applyFont="1" applyBorder="1"/>
    <xf numFmtId="4" fontId="10" fillId="0" borderId="0" xfId="0" applyNumberFormat="1" applyFont="1"/>
    <xf numFmtId="3" fontId="9" fillId="6" borderId="5" xfId="0" applyNumberFormat="1" applyFont="1" applyFill="1" applyBorder="1" applyAlignment="1">
      <alignment vertical="center"/>
    </xf>
    <xf numFmtId="4" fontId="44" fillId="6" borderId="5" xfId="0" applyNumberFormat="1" applyFont="1" applyFill="1" applyBorder="1" applyAlignment="1">
      <alignment vertical="center" wrapText="1"/>
    </xf>
    <xf numFmtId="4" fontId="9" fillId="6" borderId="14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right" vertical="center"/>
    </xf>
    <xf numFmtId="4" fontId="18" fillId="5" borderId="5" xfId="0" applyNumberFormat="1" applyFont="1" applyFill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center" vertical="center"/>
    </xf>
    <xf numFmtId="3" fontId="31" fillId="5" borderId="5" xfId="0" applyNumberFormat="1" applyFont="1" applyFill="1" applyBorder="1" applyAlignment="1">
      <alignment horizontal="right" vertical="center" wrapText="1"/>
    </xf>
    <xf numFmtId="4" fontId="16" fillId="8" borderId="5" xfId="0" applyNumberFormat="1" applyFont="1" applyFill="1" applyBorder="1" applyAlignment="1">
      <alignment horizontal="right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4" fontId="14" fillId="5" borderId="14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4" fontId="20" fillId="10" borderId="5" xfId="0" applyNumberFormat="1" applyFont="1" applyFill="1" applyBorder="1"/>
    <xf numFmtId="4" fontId="9" fillId="5" borderId="0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4" fontId="9" fillId="12" borderId="5" xfId="0" applyNumberFormat="1" applyFont="1" applyFill="1" applyBorder="1" applyAlignment="1">
      <alignment horizontal="right" vertical="center" wrapText="1"/>
    </xf>
    <xf numFmtId="4" fontId="9" fillId="7" borderId="5" xfId="0" applyNumberFormat="1" applyFont="1" applyFill="1" applyBorder="1" applyAlignment="1">
      <alignment horizontal="right" vertical="center" wrapText="1"/>
    </xf>
    <xf numFmtId="4" fontId="9" fillId="5" borderId="8" xfId="0" applyNumberFormat="1" applyFont="1" applyFill="1" applyBorder="1" applyAlignment="1">
      <alignment horizontal="right" vertical="center" wrapText="1"/>
    </xf>
    <xf numFmtId="4" fontId="10" fillId="5" borderId="8" xfId="0" applyNumberFormat="1" applyFont="1" applyFill="1" applyBorder="1" applyAlignment="1">
      <alignment horizontal="right" vertical="center" wrapText="1"/>
    </xf>
    <xf numFmtId="4" fontId="12" fillId="12" borderId="5" xfId="0" applyNumberFormat="1" applyFont="1" applyFill="1" applyBorder="1" applyAlignment="1">
      <alignment horizontal="right" vertical="center" wrapText="1"/>
    </xf>
    <xf numFmtId="4" fontId="10" fillId="12" borderId="5" xfId="0" applyNumberFormat="1" applyFont="1" applyFill="1" applyBorder="1" applyAlignment="1">
      <alignment horizontal="right" vertical="center"/>
    </xf>
    <xf numFmtId="0" fontId="9" fillId="7" borderId="5" xfId="0" applyFont="1" applyFill="1" applyBorder="1" applyAlignment="1">
      <alignment horizontal="center" vertical="center"/>
    </xf>
    <xf numFmtId="4" fontId="11" fillId="12" borderId="8" xfId="0" applyNumberFormat="1" applyFont="1" applyFill="1" applyBorder="1" applyAlignment="1">
      <alignment horizontal="right" vertical="center" wrapText="1"/>
    </xf>
    <xf numFmtId="0" fontId="31" fillId="9" borderId="7" xfId="0" applyFont="1" applyFill="1" applyBorder="1" applyAlignment="1">
      <alignment horizontal="center" vertical="center"/>
    </xf>
    <xf numFmtId="4" fontId="31" fillId="9" borderId="7" xfId="0" applyNumberFormat="1" applyFont="1" applyFill="1" applyBorder="1" applyAlignment="1">
      <alignment horizontal="right" vertical="center"/>
    </xf>
    <xf numFmtId="3" fontId="27" fillId="9" borderId="0" xfId="0" applyNumberFormat="1" applyFont="1" applyFill="1"/>
    <xf numFmtId="4" fontId="10" fillId="0" borderId="0" xfId="0" applyNumberFormat="1" applyFont="1" applyBorder="1"/>
    <xf numFmtId="4" fontId="18" fillId="5" borderId="0" xfId="0" applyNumberFormat="1" applyFont="1" applyFill="1" applyBorder="1" applyAlignment="1">
      <alignment horizontal="right" vertical="center" wrapText="1"/>
    </xf>
    <xf numFmtId="49" fontId="13" fillId="12" borderId="5" xfId="0" applyNumberFormat="1" applyFont="1" applyFill="1" applyBorder="1" applyAlignment="1">
      <alignment horizontal="center" vertical="center"/>
    </xf>
    <xf numFmtId="49" fontId="13" fillId="12" borderId="5" xfId="0" applyNumberFormat="1" applyFont="1" applyFill="1" applyBorder="1" applyAlignment="1">
      <alignment vertical="center"/>
    </xf>
    <xf numFmtId="4" fontId="13" fillId="12" borderId="5" xfId="0" applyNumberFormat="1" applyFont="1" applyFill="1" applyBorder="1" applyAlignment="1">
      <alignment horizontal="right" vertical="center"/>
    </xf>
    <xf numFmtId="3" fontId="10" fillId="3" borderId="0" xfId="0" applyNumberFormat="1" applyFont="1" applyFill="1"/>
    <xf numFmtId="0" fontId="11" fillId="12" borderId="5" xfId="0" applyFont="1" applyFill="1" applyBorder="1" applyAlignment="1">
      <alignment horizontal="center" vertical="center"/>
    </xf>
    <xf numFmtId="3" fontId="10" fillId="11" borderId="0" xfId="0" applyNumberFormat="1" applyFont="1" applyFill="1"/>
    <xf numFmtId="49" fontId="9" fillId="7" borderId="5" xfId="0" applyNumberFormat="1" applyFont="1" applyFill="1" applyBorder="1" applyAlignment="1">
      <alignment vertical="center"/>
    </xf>
    <xf numFmtId="4" fontId="11" fillId="7" borderId="14" xfId="0" applyNumberFormat="1" applyFont="1" applyFill="1" applyBorder="1" applyAlignment="1">
      <alignment horizontal="right" vertical="center" wrapText="1"/>
    </xf>
    <xf numFmtId="4" fontId="19" fillId="3" borderId="5" xfId="0" applyNumberFormat="1" applyFont="1" applyFill="1" applyBorder="1"/>
    <xf numFmtId="0" fontId="15" fillId="3" borderId="6" xfId="0" applyNumberFormat="1" applyFont="1" applyFill="1" applyBorder="1" applyAlignment="1" applyProtection="1">
      <alignment horizontal="center" vertical="center" wrapText="1"/>
    </xf>
    <xf numFmtId="0" fontId="15" fillId="3" borderId="5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center" vertical="center"/>
    </xf>
    <xf numFmtId="4" fontId="17" fillId="3" borderId="5" xfId="0" applyNumberFormat="1" applyFont="1" applyFill="1" applyBorder="1" applyAlignment="1" applyProtection="1">
      <alignment vertical="center" wrapText="1"/>
    </xf>
    <xf numFmtId="4" fontId="16" fillId="7" borderId="5" xfId="0" applyNumberFormat="1" applyFont="1" applyFill="1" applyBorder="1" applyAlignment="1">
      <alignment horizontal="right" vertical="center" wrapText="1"/>
    </xf>
    <xf numFmtId="4" fontId="18" fillId="7" borderId="5" xfId="0" applyNumberFormat="1" applyFont="1" applyFill="1" applyBorder="1" applyAlignment="1">
      <alignment horizontal="right" vertical="center" wrapText="1"/>
    </xf>
    <xf numFmtId="4" fontId="16" fillId="12" borderId="5" xfId="0" applyNumberFormat="1" applyFont="1" applyFill="1" applyBorder="1" applyAlignment="1">
      <alignment horizontal="right" vertical="center" wrapText="1"/>
    </xf>
    <xf numFmtId="0" fontId="20" fillId="0" borderId="5" xfId="0" applyFont="1" applyBorder="1" applyAlignment="1">
      <alignment horizontal="center"/>
    </xf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20" fillId="0" borderId="0" xfId="0" applyFont="1" applyAlignment="1"/>
    <xf numFmtId="0" fontId="12" fillId="0" borderId="0" xfId="0" applyFont="1"/>
    <xf numFmtId="0" fontId="20" fillId="0" borderId="5" xfId="0" applyFont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3" fontId="27" fillId="3" borderId="0" xfId="0" applyNumberFormat="1" applyFont="1" applyFill="1" applyAlignment="1">
      <alignment horizontal="right" vertical="center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wrapText="1"/>
    </xf>
    <xf numFmtId="0" fontId="10" fillId="0" borderId="5" xfId="0" applyFont="1" applyBorder="1"/>
    <xf numFmtId="164" fontId="10" fillId="0" borderId="5" xfId="0" applyNumberFormat="1" applyFont="1" applyBorder="1" applyAlignment="1">
      <alignment horizontal="right" vertical="center"/>
    </xf>
    <xf numFmtId="49" fontId="10" fillId="5" borderId="5" xfId="0" applyNumberFormat="1" applyFont="1" applyFill="1" applyBorder="1" applyAlignment="1">
      <alignment horizontal="right" vertical="center"/>
    </xf>
    <xf numFmtId="49" fontId="9" fillId="5" borderId="8" xfId="0" applyNumberFormat="1" applyFont="1" applyFill="1" applyBorder="1" applyAlignment="1">
      <alignment horizontal="center" vertical="center"/>
    </xf>
    <xf numFmtId="49" fontId="10" fillId="5" borderId="8" xfId="0" applyNumberFormat="1" applyFont="1" applyFill="1" applyBorder="1" applyAlignment="1">
      <alignment vertical="center"/>
    </xf>
    <xf numFmtId="4" fontId="9" fillId="11" borderId="5" xfId="0" applyNumberFormat="1" applyFont="1" applyFill="1" applyBorder="1" applyAlignment="1">
      <alignment horizontal="right" vertical="center"/>
    </xf>
    <xf numFmtId="4" fontId="16" fillId="9" borderId="7" xfId="0" applyNumberFormat="1" applyFont="1" applyFill="1" applyBorder="1" applyAlignment="1">
      <alignment horizontal="right" vertical="center"/>
    </xf>
    <xf numFmtId="4" fontId="12" fillId="5" borderId="14" xfId="0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9" fillId="0" borderId="4" xfId="0" quotePrefix="1" applyFont="1" applyBorder="1" applyAlignment="1">
      <alignment horizontal="left"/>
    </xf>
    <xf numFmtId="0" fontId="39" fillId="3" borderId="5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vertical="center"/>
    </xf>
    <xf numFmtId="3" fontId="40" fillId="13" borderId="3" xfId="0" quotePrefix="1" applyNumberFormat="1" applyFont="1" applyFill="1" applyBorder="1" applyAlignment="1">
      <alignment horizontal="right"/>
    </xf>
    <xf numFmtId="3" fontId="40" fillId="13" borderId="5" xfId="0" applyNumberFormat="1" applyFont="1" applyFill="1" applyBorder="1" applyAlignment="1">
      <alignment horizontal="right" wrapText="1"/>
    </xf>
    <xf numFmtId="0" fontId="40" fillId="0" borderId="3" xfId="0" quotePrefix="1" applyFont="1" applyBorder="1" applyAlignment="1">
      <alignment horizontal="left" wrapText="1"/>
    </xf>
    <xf numFmtId="0" fontId="40" fillId="0" borderId="4" xfId="0" quotePrefix="1" applyFont="1" applyBorder="1" applyAlignment="1">
      <alignment horizontal="left" wrapText="1"/>
    </xf>
    <xf numFmtId="0" fontId="40" fillId="0" borderId="4" xfId="0" quotePrefix="1" applyFont="1" applyBorder="1" applyAlignment="1">
      <alignment horizontal="center" wrapText="1"/>
    </xf>
    <xf numFmtId="0" fontId="40" fillId="0" borderId="4" xfId="0" quotePrefix="1" applyFont="1" applyBorder="1" applyAlignment="1">
      <alignment horizontal="left"/>
    </xf>
    <xf numFmtId="3" fontId="39" fillId="4" borderId="3" xfId="0" quotePrefix="1" applyNumberFormat="1" applyFont="1" applyFill="1" applyBorder="1" applyAlignment="1">
      <alignment horizontal="right"/>
    </xf>
    <xf numFmtId="3" fontId="39" fillId="4" borderId="5" xfId="0" quotePrefix="1" applyNumberFormat="1" applyFont="1" applyFill="1" applyBorder="1" applyAlignment="1">
      <alignment horizontal="right"/>
    </xf>
    <xf numFmtId="4" fontId="39" fillId="4" borderId="5" xfId="0" applyNumberFormat="1" applyFont="1" applyFill="1" applyBorder="1" applyAlignment="1">
      <alignment horizontal="right"/>
    </xf>
    <xf numFmtId="4" fontId="39" fillId="0" borderId="5" xfId="0" applyNumberFormat="1" applyFont="1" applyBorder="1" applyAlignment="1">
      <alignment horizontal="right"/>
    </xf>
    <xf numFmtId="4" fontId="40" fillId="13" borderId="3" xfId="0" quotePrefix="1" applyNumberFormat="1" applyFont="1" applyFill="1" applyBorder="1" applyAlignment="1">
      <alignment horizontal="right"/>
    </xf>
    <xf numFmtId="4" fontId="40" fillId="13" borderId="5" xfId="0" applyNumberFormat="1" applyFont="1" applyFill="1" applyBorder="1" applyAlignment="1">
      <alignment horizontal="right" wrapText="1"/>
    </xf>
    <xf numFmtId="4" fontId="40" fillId="4" borderId="3" xfId="0" quotePrefix="1" applyNumberFormat="1" applyFont="1" applyFill="1" applyBorder="1" applyAlignment="1">
      <alignment horizontal="right"/>
    </xf>
    <xf numFmtId="4" fontId="40" fillId="4" borderId="5" xfId="0" quotePrefix="1" applyNumberFormat="1" applyFont="1" applyFill="1" applyBorder="1" applyAlignment="1">
      <alignment horizontal="right"/>
    </xf>
    <xf numFmtId="4" fontId="39" fillId="0" borderId="5" xfId="0" applyNumberFormat="1" applyFont="1" applyBorder="1" applyAlignment="1">
      <alignment horizontal="right" wrapText="1"/>
    </xf>
    <xf numFmtId="0" fontId="11" fillId="8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vertical="center"/>
    </xf>
    <xf numFmtId="0" fontId="9" fillId="9" borderId="5" xfId="0" applyFont="1" applyFill="1" applyBorder="1" applyAlignment="1">
      <alignment horizontal="right" vertical="center"/>
    </xf>
    <xf numFmtId="0" fontId="11" fillId="8" borderId="5" xfId="0" applyFont="1" applyFill="1" applyBorder="1" applyAlignment="1">
      <alignment horizontal="center" vertical="center"/>
    </xf>
    <xf numFmtId="4" fontId="11" fillId="8" borderId="5" xfId="0" applyNumberFormat="1" applyFont="1" applyFill="1" applyBorder="1" applyAlignment="1">
      <alignment horizontal="right" vertical="center"/>
    </xf>
    <xf numFmtId="4" fontId="9" fillId="8" borderId="5" xfId="0" applyNumberFormat="1" applyFont="1" applyFill="1" applyBorder="1" applyAlignment="1">
      <alignment horizontal="right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vertical="center"/>
    </xf>
    <xf numFmtId="4" fontId="9" fillId="8" borderId="5" xfId="0" applyNumberFormat="1" applyFont="1" applyFill="1" applyBorder="1" applyAlignment="1">
      <alignment horizontal="right" vertical="center"/>
    </xf>
    <xf numFmtId="0" fontId="10" fillId="9" borderId="5" xfId="0" applyFont="1" applyFill="1" applyBorder="1" applyAlignment="1">
      <alignment vertical="center"/>
    </xf>
    <xf numFmtId="0" fontId="10" fillId="8" borderId="5" xfId="0" applyFont="1" applyFill="1" applyBorder="1" applyAlignment="1">
      <alignment horizontal="right" vertical="center"/>
    </xf>
    <xf numFmtId="0" fontId="10" fillId="9" borderId="5" xfId="0" applyFont="1" applyFill="1" applyBorder="1" applyAlignment="1">
      <alignment horizontal="right" vertical="center"/>
    </xf>
    <xf numFmtId="0" fontId="11" fillId="14" borderId="5" xfId="0" applyFont="1" applyFill="1" applyBorder="1" applyAlignment="1">
      <alignment horizontal="center" vertical="center" wrapText="1"/>
    </xf>
    <xf numFmtId="4" fontId="11" fillId="15" borderId="5" xfId="0" applyNumberFormat="1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 wrapText="1"/>
    </xf>
    <xf numFmtId="4" fontId="11" fillId="8" borderId="5" xfId="0" applyNumberFormat="1" applyFont="1" applyFill="1" applyBorder="1" applyAlignment="1">
      <alignment horizontal="right" vertical="center" wrapText="1"/>
    </xf>
    <xf numFmtId="0" fontId="9" fillId="9" borderId="5" xfId="0" applyFont="1" applyFill="1" applyBorder="1" applyAlignment="1">
      <alignment horizontal="center" vertical="center"/>
    </xf>
    <xf numFmtId="49" fontId="9" fillId="8" borderId="5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49" fontId="11" fillId="5" borderId="0" xfId="0" applyNumberFormat="1" applyFont="1" applyFill="1" applyBorder="1" applyAlignment="1">
      <alignment horizontal="left" vertical="center" wrapText="1"/>
    </xf>
    <xf numFmtId="4" fontId="11" fillId="5" borderId="0" xfId="0" applyNumberFormat="1" applyFont="1" applyFill="1" applyBorder="1" applyAlignment="1">
      <alignment horizontal="right" vertical="center"/>
    </xf>
    <xf numFmtId="4" fontId="9" fillId="5" borderId="0" xfId="0" applyNumberFormat="1" applyFont="1" applyFill="1" applyBorder="1" applyAlignment="1">
      <alignment horizontal="right" vertical="center" wrapText="1"/>
    </xf>
    <xf numFmtId="49" fontId="9" fillId="5" borderId="0" xfId="0" applyNumberFormat="1" applyFont="1" applyFill="1" applyBorder="1" applyAlignment="1">
      <alignment horizontal="left" vertical="center" wrapText="1"/>
    </xf>
    <xf numFmtId="4" fontId="10" fillId="5" borderId="0" xfId="0" applyNumberFormat="1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4" fontId="11" fillId="9" borderId="8" xfId="0" applyNumberFormat="1" applyFont="1" applyFill="1" applyBorder="1" applyAlignment="1">
      <alignment horizontal="center" vertical="center"/>
    </xf>
    <xf numFmtId="49" fontId="11" fillId="5" borderId="0" xfId="0" applyNumberFormat="1" applyFont="1" applyFill="1" applyBorder="1" applyAlignment="1">
      <alignment horizontal="right" vertical="center"/>
    </xf>
    <xf numFmtId="49" fontId="11" fillId="5" borderId="0" xfId="0" applyNumberFormat="1" applyFont="1" applyFill="1" applyBorder="1" applyAlignment="1">
      <alignment vertical="center"/>
    </xf>
    <xf numFmtId="4" fontId="11" fillId="5" borderId="0" xfId="0" applyNumberFormat="1" applyFont="1" applyFill="1" applyBorder="1" applyAlignment="1">
      <alignment horizontal="right" vertical="center" wrapText="1"/>
    </xf>
    <xf numFmtId="49" fontId="11" fillId="5" borderId="0" xfId="0" applyNumberFormat="1" applyFont="1" applyFill="1" applyBorder="1" applyAlignment="1">
      <alignment horizontal="left" vertical="center"/>
    </xf>
    <xf numFmtId="4" fontId="16" fillId="3" borderId="0" xfId="0" applyNumberFormat="1" applyFont="1" applyFill="1" applyBorder="1" applyAlignment="1">
      <alignment vertical="center"/>
    </xf>
    <xf numFmtId="3" fontId="16" fillId="5" borderId="0" xfId="0" applyNumberFormat="1" applyFont="1" applyFill="1" applyBorder="1" applyAlignment="1">
      <alignment horizontal="left" vertical="center"/>
    </xf>
    <xf numFmtId="4" fontId="16" fillId="5" borderId="0" xfId="0" applyNumberFormat="1" applyFont="1" applyFill="1" applyBorder="1" applyAlignment="1">
      <alignment horizontal="right" vertical="center" wrapText="1"/>
    </xf>
    <xf numFmtId="4" fontId="16" fillId="6" borderId="5" xfId="0" applyNumberFormat="1" applyFont="1" applyFill="1" applyBorder="1" applyAlignment="1">
      <alignment vertical="center"/>
    </xf>
    <xf numFmtId="3" fontId="31" fillId="8" borderId="5" xfId="0" applyNumberFormat="1" applyFont="1" applyFill="1" applyBorder="1" applyAlignment="1">
      <alignment horizontal="left" vertical="center"/>
    </xf>
    <xf numFmtId="4" fontId="16" fillId="9" borderId="5" xfId="0" applyNumberFormat="1" applyFont="1" applyFill="1" applyBorder="1" applyAlignment="1">
      <alignment vertical="center"/>
    </xf>
    <xf numFmtId="4" fontId="13" fillId="7" borderId="5" xfId="0" applyNumberFormat="1" applyFont="1" applyFill="1" applyBorder="1" applyAlignment="1">
      <alignment vertical="center" wrapText="1"/>
    </xf>
    <xf numFmtId="4" fontId="13" fillId="5" borderId="0" xfId="0" applyNumberFormat="1" applyFont="1" applyFill="1" applyBorder="1" applyAlignment="1">
      <alignment vertical="center" wrapText="1"/>
    </xf>
    <xf numFmtId="3" fontId="24" fillId="3" borderId="0" xfId="0" applyNumberFormat="1" applyFont="1" applyFill="1" applyBorder="1" applyAlignment="1">
      <alignment horizontal="right" vertical="center"/>
    </xf>
    <xf numFmtId="49" fontId="13" fillId="5" borderId="0" xfId="0" applyNumberFormat="1" applyFont="1" applyFill="1" applyBorder="1" applyAlignment="1">
      <alignment horizontal="left" vertical="center"/>
    </xf>
    <xf numFmtId="4" fontId="44" fillId="5" borderId="0" xfId="0" applyNumberFormat="1" applyFont="1" applyFill="1" applyBorder="1" applyAlignment="1">
      <alignment vertical="center" wrapText="1"/>
    </xf>
    <xf numFmtId="1" fontId="31" fillId="8" borderId="5" xfId="0" applyNumberFormat="1" applyFont="1" applyFill="1" applyBorder="1" applyAlignment="1">
      <alignment horizontal="center" vertical="center"/>
    </xf>
    <xf numFmtId="3" fontId="31" fillId="8" borderId="5" xfId="0" applyNumberFormat="1" applyFont="1" applyFill="1" applyBorder="1" applyAlignment="1">
      <alignment horizontal="left" vertical="center" wrapText="1"/>
    </xf>
    <xf numFmtId="3" fontId="24" fillId="0" borderId="5" xfId="0" applyNumberFormat="1" applyFont="1" applyFill="1" applyBorder="1" applyAlignment="1">
      <alignment horizontal="right" vertical="center"/>
    </xf>
    <xf numFmtId="49" fontId="13" fillId="5" borderId="0" xfId="0" applyNumberFormat="1" applyFont="1" applyFill="1" applyBorder="1" applyAlignment="1">
      <alignment vertical="center"/>
    </xf>
    <xf numFmtId="4" fontId="44" fillId="3" borderId="0" xfId="0" applyNumberFormat="1" applyFont="1" applyFill="1" applyBorder="1" applyAlignment="1">
      <alignment vertical="center" wrapText="1"/>
    </xf>
    <xf numFmtId="4" fontId="44" fillId="9" borderId="5" xfId="0" applyNumberFormat="1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right" vertical="center"/>
    </xf>
    <xf numFmtId="0" fontId="16" fillId="14" borderId="7" xfId="0" applyFont="1" applyFill="1" applyBorder="1" applyAlignment="1">
      <alignment horizontal="left" vertical="center" wrapText="1"/>
    </xf>
    <xf numFmtId="4" fontId="16" fillId="14" borderId="7" xfId="0" applyNumberFormat="1" applyFont="1" applyFill="1" applyBorder="1" applyAlignment="1">
      <alignment horizontal="right" vertical="center" wrapText="1"/>
    </xf>
    <xf numFmtId="3" fontId="25" fillId="15" borderId="5" xfId="0" applyNumberFormat="1" applyFont="1" applyFill="1" applyBorder="1" applyAlignment="1">
      <alignment vertical="center"/>
    </xf>
    <xf numFmtId="4" fontId="25" fillId="15" borderId="5" xfId="0" applyNumberFormat="1" applyFont="1" applyFill="1" applyBorder="1" applyAlignment="1">
      <alignment vertical="center"/>
    </xf>
    <xf numFmtId="4" fontId="9" fillId="14" borderId="5" xfId="0" applyNumberFormat="1" applyFont="1" applyFill="1" applyBorder="1" applyAlignment="1">
      <alignment vertical="center"/>
    </xf>
    <xf numFmtId="3" fontId="24" fillId="15" borderId="5" xfId="0" applyNumberFormat="1" applyFont="1" applyFill="1" applyBorder="1" applyAlignment="1">
      <alignment vertical="center"/>
    </xf>
    <xf numFmtId="0" fontId="11" fillId="16" borderId="5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4" fontId="9" fillId="17" borderId="8" xfId="0" applyNumberFormat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4" fontId="9" fillId="9" borderId="8" xfId="0" applyNumberFormat="1" applyFont="1" applyFill="1" applyBorder="1" applyAlignment="1">
      <alignment vertical="center"/>
    </xf>
    <xf numFmtId="4" fontId="19" fillId="0" borderId="5" xfId="0" applyNumberFormat="1" applyFont="1" applyBorder="1" applyAlignment="1">
      <alignment horizontal="right"/>
    </xf>
    <xf numFmtId="164" fontId="19" fillId="0" borderId="0" xfId="0" applyNumberFormat="1" applyFont="1"/>
    <xf numFmtId="4" fontId="11" fillId="8" borderId="8" xfId="0" applyNumberFormat="1" applyFont="1" applyFill="1" applyBorder="1" applyAlignment="1">
      <alignment horizontal="center" vertical="center" wrapText="1"/>
    </xf>
    <xf numFmtId="4" fontId="9" fillId="8" borderId="8" xfId="0" applyNumberFormat="1" applyFont="1" applyFill="1" applyBorder="1" applyAlignment="1">
      <alignment horizontal="right" vertical="center" wrapText="1"/>
    </xf>
    <xf numFmtId="4" fontId="9" fillId="8" borderId="5" xfId="0" applyNumberFormat="1" applyFont="1" applyFill="1" applyBorder="1" applyAlignment="1">
      <alignment vertical="center"/>
    </xf>
    <xf numFmtId="4" fontId="9" fillId="12" borderId="5" xfId="0" applyNumberFormat="1" applyFont="1" applyFill="1" applyBorder="1" applyAlignment="1">
      <alignment vertical="center" wrapText="1"/>
    </xf>
    <xf numFmtId="4" fontId="10" fillId="5" borderId="5" xfId="0" applyNumberFormat="1" applyFont="1" applyFill="1" applyBorder="1" applyAlignment="1">
      <alignment vertical="center" wrapText="1"/>
    </xf>
    <xf numFmtId="4" fontId="9" fillId="7" borderId="5" xfId="0" applyNumberFormat="1" applyFont="1" applyFill="1" applyBorder="1" applyAlignment="1">
      <alignment vertical="center" wrapText="1"/>
    </xf>
    <xf numFmtId="1" fontId="31" fillId="12" borderId="8" xfId="0" applyNumberFormat="1" applyFont="1" applyFill="1" applyBorder="1" applyAlignment="1">
      <alignment horizontal="center" vertical="center"/>
    </xf>
    <xf numFmtId="3" fontId="31" fillId="12" borderId="8" xfId="0" applyNumberFormat="1" applyFont="1" applyFill="1" applyBorder="1" applyAlignment="1">
      <alignment horizontal="left" vertical="center"/>
    </xf>
    <xf numFmtId="4" fontId="13" fillId="12" borderId="8" xfId="0" applyNumberFormat="1" applyFont="1" applyFill="1" applyBorder="1" applyAlignment="1">
      <alignment vertical="center" wrapText="1"/>
    </xf>
    <xf numFmtId="4" fontId="13" fillId="8" borderId="5" xfId="0" applyNumberFormat="1" applyFont="1" applyFill="1" applyBorder="1" applyAlignment="1">
      <alignment vertical="center" wrapText="1"/>
    </xf>
    <xf numFmtId="3" fontId="9" fillId="6" borderId="0" xfId="0" applyNumberFormat="1" applyFont="1" applyFill="1"/>
    <xf numFmtId="3" fontId="9" fillId="11" borderId="0" xfId="0" applyNumberFormat="1" applyFont="1" applyFill="1"/>
    <xf numFmtId="0" fontId="12" fillId="3" borderId="14" xfId="0" quotePrefix="1" applyFont="1" applyFill="1" applyBorder="1" applyAlignment="1">
      <alignment horizontal="left" vertical="center" wrapText="1"/>
    </xf>
    <xf numFmtId="4" fontId="10" fillId="2" borderId="15" xfId="0" applyNumberFormat="1" applyFont="1" applyFill="1" applyBorder="1" applyAlignment="1">
      <alignment horizontal="center" vertical="center" wrapText="1"/>
    </xf>
    <xf numFmtId="4" fontId="10" fillId="3" borderId="15" xfId="1" applyNumberFormat="1" applyFont="1" applyFill="1" applyBorder="1" applyAlignment="1">
      <alignment horizontal="center" vertical="center"/>
    </xf>
    <xf numFmtId="0" fontId="12" fillId="0" borderId="3" xfId="0" applyFont="1" applyBorder="1"/>
    <xf numFmtId="4" fontId="10" fillId="0" borderId="5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8" fillId="5" borderId="8" xfId="0" applyNumberFormat="1" applyFont="1" applyFill="1" applyBorder="1" applyAlignment="1">
      <alignment horizontal="right" vertical="center" wrapText="1"/>
    </xf>
    <xf numFmtId="0" fontId="19" fillId="0" borderId="6" xfId="0" applyFont="1" applyBorder="1" applyAlignment="1">
      <alignment horizontal="left"/>
    </xf>
    <xf numFmtId="4" fontId="9" fillId="0" borderId="7" xfId="7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right"/>
    </xf>
    <xf numFmtId="164" fontId="10" fillId="0" borderId="5" xfId="0" applyNumberFormat="1" applyFont="1" applyBorder="1"/>
    <xf numFmtId="164" fontId="10" fillId="0" borderId="5" xfId="0" applyNumberFormat="1" applyFont="1" applyBorder="1" applyAlignment="1"/>
    <xf numFmtId="4" fontId="17" fillId="0" borderId="5" xfId="0" applyNumberFormat="1" applyFont="1" applyFill="1" applyBorder="1" applyAlignment="1" applyProtection="1">
      <alignment vertical="center"/>
    </xf>
    <xf numFmtId="49" fontId="10" fillId="5" borderId="5" xfId="0" applyNumberFormat="1" applyFont="1" applyFill="1" applyBorder="1" applyAlignment="1">
      <alignment horizontal="center" vertical="center"/>
    </xf>
    <xf numFmtId="49" fontId="12" fillId="5" borderId="5" xfId="0" applyNumberFormat="1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49" fontId="10" fillId="5" borderId="5" xfId="0" applyNumberFormat="1" applyFont="1" applyFill="1" applyBorder="1" applyAlignment="1">
      <alignment horizontal="left" vertical="center"/>
    </xf>
    <xf numFmtId="49" fontId="10" fillId="3" borderId="5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9" fontId="10" fillId="3" borderId="5" xfId="0" applyNumberFormat="1" applyFont="1" applyFill="1" applyBorder="1" applyAlignment="1">
      <alignment horizontal="left" vertical="center"/>
    </xf>
    <xf numFmtId="49" fontId="12" fillId="5" borderId="5" xfId="0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vertical="center"/>
    </xf>
    <xf numFmtId="4" fontId="12" fillId="5" borderId="8" xfId="0" applyNumberFormat="1" applyFont="1" applyFill="1" applyBorder="1" applyAlignment="1">
      <alignment horizontal="right" vertical="center" wrapText="1"/>
    </xf>
    <xf numFmtId="49" fontId="10" fillId="5" borderId="8" xfId="0" applyNumberFormat="1" applyFont="1" applyFill="1" applyBorder="1" applyAlignment="1">
      <alignment horizontal="right" vertical="center"/>
    </xf>
    <xf numFmtId="4" fontId="24" fillId="3" borderId="0" xfId="0" applyNumberFormat="1" applyFont="1" applyFill="1"/>
    <xf numFmtId="3" fontId="24" fillId="3" borderId="0" xfId="0" applyNumberFormat="1" applyFont="1" applyFill="1" applyAlignment="1">
      <alignment vertical="center"/>
    </xf>
    <xf numFmtId="49" fontId="14" fillId="5" borderId="8" xfId="0" applyNumberFormat="1" applyFont="1" applyFill="1" applyBorder="1" applyAlignment="1">
      <alignment horizontal="center" vertical="center"/>
    </xf>
    <xf numFmtId="49" fontId="14" fillId="5" borderId="8" xfId="0" applyNumberFormat="1" applyFont="1" applyFill="1" applyBorder="1" applyAlignment="1">
      <alignment vertical="center"/>
    </xf>
    <xf numFmtId="4" fontId="14" fillId="5" borderId="8" xfId="0" applyNumberFormat="1" applyFont="1" applyFill="1" applyBorder="1" applyAlignment="1">
      <alignment horizontal="right" vertical="center"/>
    </xf>
    <xf numFmtId="3" fontId="25" fillId="3" borderId="0" xfId="0" applyNumberFormat="1" applyFont="1" applyFill="1" applyAlignment="1">
      <alignment horizontal="right" vertical="center"/>
    </xf>
    <xf numFmtId="49" fontId="14" fillId="5" borderId="5" xfId="0" applyNumberFormat="1" applyFont="1" applyFill="1" applyBorder="1" applyAlignment="1">
      <alignment horizontal="center" vertical="center"/>
    </xf>
    <xf numFmtId="3" fontId="25" fillId="3" borderId="0" xfId="0" applyNumberFormat="1" applyFont="1" applyFill="1" applyAlignment="1">
      <alignment vertical="center"/>
    </xf>
    <xf numFmtId="49" fontId="14" fillId="5" borderId="5" xfId="0" applyNumberFormat="1" applyFont="1" applyFill="1" applyBorder="1" applyAlignment="1">
      <alignment horizontal="left" vertical="center"/>
    </xf>
    <xf numFmtId="3" fontId="26" fillId="3" borderId="0" xfId="0" applyNumberFormat="1" applyFont="1" applyFill="1" applyAlignment="1">
      <alignment vertical="center"/>
    </xf>
    <xf numFmtId="3" fontId="25" fillId="3" borderId="0" xfId="0" applyNumberFormat="1" applyFont="1" applyFill="1"/>
    <xf numFmtId="4" fontId="22" fillId="3" borderId="8" xfId="0" applyNumberFormat="1" applyFont="1" applyFill="1" applyBorder="1" applyAlignment="1">
      <alignment vertical="center" wrapText="1"/>
    </xf>
    <xf numFmtId="4" fontId="14" fillId="5" borderId="8" xfId="0" applyNumberFormat="1" applyFont="1" applyFill="1" applyBorder="1" applyAlignment="1">
      <alignment vertical="center" wrapText="1"/>
    </xf>
    <xf numFmtId="4" fontId="14" fillId="5" borderId="8" xfId="0" applyNumberFormat="1" applyFont="1" applyFill="1" applyBorder="1" applyAlignment="1">
      <alignment horizontal="right" vertical="center" wrapText="1"/>
    </xf>
    <xf numFmtId="4" fontId="22" fillId="5" borderId="8" xfId="0" applyNumberFormat="1" applyFont="1" applyFill="1" applyBorder="1" applyAlignment="1">
      <alignment vertical="center" wrapText="1"/>
    </xf>
    <xf numFmtId="3" fontId="46" fillId="3" borderId="0" xfId="0" applyNumberFormat="1" applyFont="1" applyFill="1" applyAlignment="1">
      <alignment horizontal="right" vertical="center"/>
    </xf>
    <xf numFmtId="4" fontId="18" fillId="3" borderId="16" xfId="0" applyNumberFormat="1" applyFont="1" applyFill="1" applyBorder="1" applyAlignment="1">
      <alignment vertical="center"/>
    </xf>
    <xf numFmtId="49" fontId="14" fillId="5" borderId="3" xfId="0" applyNumberFormat="1" applyFont="1" applyFill="1" applyBorder="1" applyAlignment="1">
      <alignment vertical="center"/>
    </xf>
    <xf numFmtId="0" fontId="47" fillId="0" borderId="7" xfId="0" applyFont="1" applyBorder="1" applyAlignment="1">
      <alignment horizontal="center" vertical="center"/>
    </xf>
    <xf numFmtId="0" fontId="47" fillId="0" borderId="7" xfId="0" applyFont="1" applyBorder="1" applyAlignment="1">
      <alignment horizontal="left" vertical="center" wrapText="1"/>
    </xf>
    <xf numFmtId="3" fontId="26" fillId="0" borderId="2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6" fillId="0" borderId="0" xfId="0" applyNumberFormat="1" applyFont="1"/>
    <xf numFmtId="0" fontId="14" fillId="3" borderId="1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/>
    <xf numFmtId="0" fontId="40" fillId="0" borderId="3" xfId="0" quotePrefix="1" applyFont="1" applyBorder="1" applyAlignment="1">
      <alignment horizontal="left" vertical="center" wrapText="1"/>
    </xf>
    <xf numFmtId="0" fontId="41" fillId="0" borderId="4" xfId="0" applyFont="1" applyBorder="1" applyAlignment="1">
      <alignment vertical="center" wrapText="1"/>
    </xf>
    <xf numFmtId="0" fontId="40" fillId="4" borderId="3" xfId="0" quotePrefix="1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0" fontId="40" fillId="0" borderId="3" xfId="0" quotePrefix="1" applyFont="1" applyBorder="1" applyAlignment="1">
      <alignment horizontal="left" vertical="center"/>
    </xf>
    <xf numFmtId="0" fontId="41" fillId="0" borderId="4" xfId="0" applyFont="1" applyBorder="1" applyAlignment="1">
      <alignment vertical="center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Alignment="1">
      <alignment wrapText="1"/>
    </xf>
    <xf numFmtId="0" fontId="40" fillId="4" borderId="3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/>
    </xf>
    <xf numFmtId="0" fontId="35" fillId="0" borderId="0" xfId="0" applyNumberFormat="1" applyFont="1" applyFill="1" applyBorder="1" applyAlignment="1" applyProtection="1">
      <alignment vertical="center" wrapText="1"/>
    </xf>
    <xf numFmtId="0" fontId="40" fillId="0" borderId="3" xfId="0" applyFont="1" applyBorder="1" applyAlignment="1">
      <alignment horizontal="left" vertical="center" wrapText="1"/>
    </xf>
    <xf numFmtId="0" fontId="40" fillId="13" borderId="3" xfId="0" applyFont="1" applyFill="1" applyBorder="1" applyAlignment="1">
      <alignment horizontal="left" vertical="center" wrapText="1"/>
    </xf>
    <xf numFmtId="0" fontId="40" fillId="13" borderId="4" xfId="0" applyFont="1" applyFill="1" applyBorder="1" applyAlignment="1">
      <alignment horizontal="left" vertical="center" wrapText="1"/>
    </xf>
    <xf numFmtId="0" fontId="40" fillId="13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0" fillId="4" borderId="4" xfId="0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9" fillId="10" borderId="3" xfId="0" applyFont="1" applyFill="1" applyBorder="1" applyAlignment="1">
      <alignment horizontal="left"/>
    </xf>
    <xf numFmtId="0" fontId="9" fillId="10" borderId="4" xfId="0" applyFont="1" applyFill="1" applyBorder="1" applyAlignment="1">
      <alignment horizontal="left"/>
    </xf>
    <xf numFmtId="0" fontId="9" fillId="10" borderId="6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left" vertical="center"/>
    </xf>
    <xf numFmtId="0" fontId="9" fillId="10" borderId="6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5" fillId="10" borderId="3" xfId="0" applyNumberFormat="1" applyFont="1" applyFill="1" applyBorder="1" applyAlignment="1" applyProtection="1">
      <alignment horizontal="center" wrapText="1"/>
    </xf>
    <xf numFmtId="0" fontId="15" fillId="10" borderId="4" xfId="0" applyNumberFormat="1" applyFont="1" applyFill="1" applyBorder="1" applyAlignment="1" applyProtection="1">
      <alignment horizontal="center" wrapText="1"/>
    </xf>
    <xf numFmtId="0" fontId="15" fillId="10" borderId="6" xfId="0" applyNumberFormat="1" applyFont="1" applyFill="1" applyBorder="1" applyAlignment="1" applyProtection="1">
      <alignment horizontal="center" wrapText="1"/>
    </xf>
    <xf numFmtId="0" fontId="17" fillId="0" borderId="3" xfId="0" applyNumberFormat="1" applyFont="1" applyFill="1" applyBorder="1" applyAlignment="1" applyProtection="1">
      <alignment horizontal="center" wrapText="1"/>
    </xf>
    <xf numFmtId="0" fontId="17" fillId="0" borderId="4" xfId="0" applyNumberFormat="1" applyFont="1" applyFill="1" applyBorder="1" applyAlignment="1" applyProtection="1">
      <alignment horizontal="center" wrapText="1"/>
    </xf>
    <xf numFmtId="0" fontId="17" fillId="0" borderId="6" xfId="0" applyNumberFormat="1" applyFont="1" applyFill="1" applyBorder="1" applyAlignment="1" applyProtection="1">
      <alignment horizontal="center" wrapText="1"/>
    </xf>
    <xf numFmtId="0" fontId="17" fillId="0" borderId="3" xfId="10" applyFont="1" applyFill="1" applyBorder="1" applyAlignment="1">
      <alignment horizontal="center" wrapText="1"/>
    </xf>
    <xf numFmtId="0" fontId="17" fillId="0" borderId="4" xfId="10" applyFont="1" applyFill="1" applyBorder="1" applyAlignment="1">
      <alignment horizontal="center" wrapText="1"/>
    </xf>
    <xf numFmtId="0" fontId="17" fillId="0" borderId="6" xfId="10" applyFont="1" applyFill="1" applyBorder="1" applyAlignment="1">
      <alignment horizontal="center" wrapText="1"/>
    </xf>
    <xf numFmtId="0" fontId="21" fillId="0" borderId="3" xfId="9" applyFont="1" applyFill="1" applyBorder="1" applyAlignment="1">
      <alignment horizontal="center" vertical="center" wrapText="1"/>
    </xf>
    <xf numFmtId="0" fontId="21" fillId="0" borderId="4" xfId="9" applyFont="1" applyFill="1" applyBorder="1" applyAlignment="1">
      <alignment horizontal="center" vertical="center" wrapText="1"/>
    </xf>
    <xf numFmtId="0" fontId="21" fillId="0" borderId="6" xfId="9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3" fontId="9" fillId="0" borderId="0" xfId="0" applyNumberFormat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3" fontId="9" fillId="14" borderId="5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3" fontId="9" fillId="5" borderId="9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wrapText="1"/>
    </xf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0" fillId="3" borderId="0" xfId="1" applyFont="1" applyFill="1" applyAlignment="1">
      <alignment wrapText="1"/>
    </xf>
    <xf numFmtId="0" fontId="28" fillId="5" borderId="10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 wrapText="1"/>
    </xf>
    <xf numFmtId="1" fontId="9" fillId="8" borderId="5" xfId="0" applyNumberFormat="1" applyFont="1" applyFill="1" applyBorder="1" applyAlignment="1">
      <alignment horizontal="left" vertical="center"/>
    </xf>
    <xf numFmtId="1" fontId="43" fillId="8" borderId="5" xfId="0" applyNumberFormat="1" applyFont="1" applyFill="1" applyBorder="1" applyAlignment="1">
      <alignment horizontal="left" vertical="center"/>
    </xf>
  </cellXfs>
  <cellStyles count="11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8"/>
    <cellStyle name="Obično_List4" xfId="9"/>
    <cellStyle name="Obično_List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H14" sqref="H14"/>
    </sheetView>
  </sheetViews>
  <sheetFormatPr defaultRowHeight="15.75" x14ac:dyDescent="0.25"/>
  <cols>
    <col min="1" max="4" width="9.140625" style="62"/>
    <col min="5" max="5" width="23.140625" style="62" customWidth="1"/>
    <col min="6" max="6" width="16" style="62" customWidth="1"/>
    <col min="7" max="7" width="16.140625" style="62" customWidth="1"/>
    <col min="8" max="8" width="12.140625" style="62" customWidth="1"/>
    <col min="9" max="9" width="11.85546875" style="62" customWidth="1"/>
    <col min="10" max="10" width="13.7109375" style="62" customWidth="1"/>
    <col min="11" max="16384" width="9.140625" style="62"/>
  </cols>
  <sheetData>
    <row r="1" spans="1:10" ht="76.5" customHeight="1" x14ac:dyDescent="0.25">
      <c r="A1" s="415" t="s">
        <v>154</v>
      </c>
      <c r="B1" s="415"/>
      <c r="C1" s="415"/>
      <c r="D1" s="415"/>
      <c r="E1" s="415"/>
      <c r="F1" s="415"/>
      <c r="G1" s="415"/>
      <c r="H1" s="415"/>
      <c r="I1" s="415"/>
    </row>
    <row r="2" spans="1:10" ht="18" x14ac:dyDescent="0.25">
      <c r="A2" s="142"/>
      <c r="B2" s="142"/>
      <c r="C2" s="142"/>
      <c r="D2" s="142"/>
      <c r="E2" s="142"/>
      <c r="F2" s="142"/>
      <c r="G2" s="142"/>
      <c r="H2" s="142"/>
      <c r="I2" s="142"/>
    </row>
    <row r="3" spans="1:10" x14ac:dyDescent="0.25">
      <c r="A3" s="415" t="s">
        <v>13</v>
      </c>
      <c r="B3" s="415"/>
      <c r="C3" s="415"/>
      <c r="D3" s="415"/>
      <c r="E3" s="415"/>
      <c r="F3" s="415"/>
      <c r="G3" s="415"/>
      <c r="H3" s="419"/>
      <c r="I3" s="419"/>
    </row>
    <row r="4" spans="1:10" ht="18" x14ac:dyDescent="0.25">
      <c r="A4" s="142"/>
      <c r="B4" s="142"/>
      <c r="C4" s="142"/>
      <c r="D4" s="142"/>
      <c r="E4" s="142"/>
      <c r="F4" s="142"/>
      <c r="G4" s="142"/>
      <c r="H4" s="143"/>
      <c r="I4" s="143"/>
    </row>
    <row r="5" spans="1:10" x14ac:dyDescent="0.25">
      <c r="A5" s="415" t="s">
        <v>88</v>
      </c>
      <c r="B5" s="416"/>
      <c r="C5" s="416"/>
      <c r="D5" s="416"/>
      <c r="E5" s="416"/>
      <c r="F5" s="416"/>
      <c r="G5" s="416"/>
      <c r="H5" s="416"/>
      <c r="I5" s="416"/>
    </row>
    <row r="6" spans="1:10" ht="18" x14ac:dyDescent="0.25">
      <c r="A6" s="144"/>
      <c r="B6" s="145"/>
      <c r="C6" s="145"/>
      <c r="D6" s="145"/>
      <c r="E6" s="146"/>
      <c r="F6" s="147"/>
      <c r="G6" s="147"/>
      <c r="H6" s="147"/>
      <c r="I6" s="148" t="s">
        <v>89</v>
      </c>
    </row>
    <row r="7" spans="1:10" ht="38.25" x14ac:dyDescent="0.25">
      <c r="A7" s="149"/>
      <c r="B7" s="150"/>
      <c r="C7" s="150"/>
      <c r="D7" s="151"/>
      <c r="E7" s="251"/>
      <c r="F7" s="252" t="s">
        <v>135</v>
      </c>
      <c r="G7" s="252" t="s">
        <v>136</v>
      </c>
      <c r="H7" s="252" t="s">
        <v>125</v>
      </c>
      <c r="I7" s="252" t="s">
        <v>138</v>
      </c>
      <c r="J7" s="252" t="s">
        <v>139</v>
      </c>
    </row>
    <row r="8" spans="1:10" x14ac:dyDescent="0.25">
      <c r="A8" s="417" t="s">
        <v>0</v>
      </c>
      <c r="B8" s="412"/>
      <c r="C8" s="412"/>
      <c r="D8" s="412"/>
      <c r="E8" s="418"/>
      <c r="F8" s="262">
        <f>F9+F10</f>
        <v>2665174.1799999997</v>
      </c>
      <c r="G8" s="262">
        <f t="shared" ref="G8:J8" si="0">G9+G10</f>
        <v>3419515.38</v>
      </c>
      <c r="H8" s="262">
        <f t="shared" si="0"/>
        <v>3617975.22</v>
      </c>
      <c r="I8" s="262">
        <f t="shared" si="0"/>
        <v>3837056</v>
      </c>
      <c r="J8" s="262">
        <f t="shared" si="0"/>
        <v>3837056</v>
      </c>
    </row>
    <row r="9" spans="1:10" x14ac:dyDescent="0.25">
      <c r="A9" s="420" t="s">
        <v>57</v>
      </c>
      <c r="B9" s="410"/>
      <c r="C9" s="410"/>
      <c r="D9" s="410"/>
      <c r="E9" s="414"/>
      <c r="F9" s="263">
        <v>2662117.38</v>
      </c>
      <c r="G9" s="263">
        <v>3419443.09</v>
      </c>
      <c r="H9" s="263">
        <v>3612902.93</v>
      </c>
      <c r="I9" s="263">
        <v>3836983.71</v>
      </c>
      <c r="J9" s="263">
        <v>3836983.71</v>
      </c>
    </row>
    <row r="10" spans="1:10" x14ac:dyDescent="0.25">
      <c r="A10" s="413" t="s">
        <v>58</v>
      </c>
      <c r="B10" s="414"/>
      <c r="C10" s="414"/>
      <c r="D10" s="414"/>
      <c r="E10" s="414"/>
      <c r="F10" s="263">
        <v>3056.8</v>
      </c>
      <c r="G10" s="263">
        <v>72.290000000000006</v>
      </c>
      <c r="H10" s="263">
        <v>5072.29</v>
      </c>
      <c r="I10" s="263">
        <v>72.290000000000006</v>
      </c>
      <c r="J10" s="263">
        <v>72.290000000000006</v>
      </c>
    </row>
    <row r="11" spans="1:10" x14ac:dyDescent="0.25">
      <c r="A11" s="152" t="s">
        <v>3</v>
      </c>
      <c r="B11" s="253"/>
      <c r="C11" s="253"/>
      <c r="D11" s="253"/>
      <c r="E11" s="253"/>
      <c r="F11" s="262">
        <f>F12+F13</f>
        <v>3254139.67</v>
      </c>
      <c r="G11" s="262">
        <f t="shared" ref="G11" si="1">G12+G13</f>
        <v>3857878.29</v>
      </c>
      <c r="H11" s="262">
        <f>H12+H13</f>
        <v>3820962.29</v>
      </c>
      <c r="I11" s="262">
        <f>I12+I13</f>
        <v>3837056</v>
      </c>
      <c r="J11" s="262">
        <f>J12+J13</f>
        <v>3837056</v>
      </c>
    </row>
    <row r="12" spans="1:10" x14ac:dyDescent="0.25">
      <c r="A12" s="409" t="s">
        <v>59</v>
      </c>
      <c r="B12" s="410"/>
      <c r="C12" s="410"/>
      <c r="D12" s="410"/>
      <c r="E12" s="410"/>
      <c r="F12" s="263">
        <v>2765657.3</v>
      </c>
      <c r="G12" s="263">
        <v>3524994.04</v>
      </c>
      <c r="H12" s="263">
        <v>3714130</v>
      </c>
      <c r="I12" s="263">
        <v>3723200</v>
      </c>
      <c r="J12" s="268">
        <v>3723200</v>
      </c>
    </row>
    <row r="13" spans="1:10" x14ac:dyDescent="0.25">
      <c r="A13" s="413" t="s">
        <v>60</v>
      </c>
      <c r="B13" s="414"/>
      <c r="C13" s="414"/>
      <c r="D13" s="414"/>
      <c r="E13" s="414"/>
      <c r="F13" s="263">
        <v>488482.37</v>
      </c>
      <c r="G13" s="263">
        <v>332884.25</v>
      </c>
      <c r="H13" s="263">
        <v>106832.29</v>
      </c>
      <c r="I13" s="263">
        <v>113856</v>
      </c>
      <c r="J13" s="268">
        <v>113856</v>
      </c>
    </row>
    <row r="14" spans="1:10" x14ac:dyDescent="0.25">
      <c r="A14" s="411" t="s">
        <v>90</v>
      </c>
      <c r="B14" s="412"/>
      <c r="C14" s="412"/>
      <c r="D14" s="412"/>
      <c r="E14" s="412"/>
      <c r="F14" s="262">
        <f>F8-F11</f>
        <v>-588965.49000000022</v>
      </c>
      <c r="G14" s="262">
        <f t="shared" ref="G14:J14" si="2">G8-G11</f>
        <v>-438362.91000000015</v>
      </c>
      <c r="H14" s="262">
        <f t="shared" si="2"/>
        <v>-202987.06999999983</v>
      </c>
      <c r="I14" s="262">
        <f t="shared" si="2"/>
        <v>0</v>
      </c>
      <c r="J14" s="262">
        <f t="shared" si="2"/>
        <v>0</v>
      </c>
    </row>
    <row r="15" spans="1:10" ht="18" x14ac:dyDescent="0.25">
      <c r="A15" s="144"/>
      <c r="B15" s="145"/>
      <c r="C15" s="145"/>
      <c r="D15" s="145"/>
      <c r="E15" s="142"/>
      <c r="F15" s="249"/>
      <c r="G15" s="249"/>
      <c r="H15" s="249"/>
      <c r="I15" s="250"/>
    </row>
    <row r="16" spans="1:10" ht="18" x14ac:dyDescent="0.25">
      <c r="A16" s="142"/>
      <c r="B16" s="153"/>
      <c r="C16" s="153"/>
      <c r="D16" s="153"/>
      <c r="E16" s="153"/>
      <c r="F16" s="153"/>
      <c r="G16" s="154"/>
      <c r="H16" s="154"/>
      <c r="I16" s="154"/>
    </row>
    <row r="17" spans="1:10" ht="15.75" customHeight="1" x14ac:dyDescent="0.25">
      <c r="A17" s="415" t="s">
        <v>91</v>
      </c>
      <c r="B17" s="416"/>
      <c r="C17" s="416"/>
      <c r="D17" s="416"/>
      <c r="E17" s="416"/>
      <c r="F17" s="416"/>
      <c r="G17" s="416"/>
      <c r="H17" s="416"/>
      <c r="I17" s="416"/>
    </row>
    <row r="18" spans="1:10" ht="15.75" customHeight="1" x14ac:dyDescent="0.25">
      <c r="A18" s="239"/>
      <c r="B18" s="240"/>
      <c r="C18" s="240"/>
      <c r="D18" s="240"/>
      <c r="E18" s="240"/>
      <c r="F18" s="240"/>
      <c r="G18" s="240"/>
      <c r="H18" s="240"/>
      <c r="I18" s="240"/>
    </row>
    <row r="19" spans="1:10" ht="45" customHeight="1" x14ac:dyDescent="0.25">
      <c r="A19" s="149"/>
      <c r="B19" s="150"/>
      <c r="C19" s="150"/>
      <c r="D19" s="151"/>
      <c r="E19" s="251"/>
      <c r="F19" s="252" t="s">
        <v>135</v>
      </c>
      <c r="G19" s="252" t="s">
        <v>136</v>
      </c>
      <c r="H19" s="252" t="s">
        <v>137</v>
      </c>
      <c r="I19" s="252" t="s">
        <v>138</v>
      </c>
      <c r="J19" s="252" t="s">
        <v>139</v>
      </c>
    </row>
    <row r="20" spans="1:10" ht="15.75" customHeight="1" x14ac:dyDescent="0.25">
      <c r="A20" s="413" t="s">
        <v>61</v>
      </c>
      <c r="B20" s="414"/>
      <c r="C20" s="414"/>
      <c r="D20" s="414"/>
      <c r="E20" s="414"/>
      <c r="F20" s="263"/>
      <c r="G20" s="263"/>
      <c r="H20" s="263"/>
      <c r="I20" s="263"/>
      <c r="J20" s="268"/>
    </row>
    <row r="21" spans="1:10" ht="15.75" customHeight="1" x14ac:dyDescent="0.25">
      <c r="A21" s="413" t="s">
        <v>62</v>
      </c>
      <c r="B21" s="414"/>
      <c r="C21" s="414"/>
      <c r="D21" s="414"/>
      <c r="E21" s="414"/>
      <c r="F21" s="263"/>
      <c r="G21" s="263"/>
      <c r="H21" s="263"/>
      <c r="I21" s="263"/>
      <c r="J21" s="268"/>
    </row>
    <row r="22" spans="1:10" ht="15.75" customHeight="1" x14ac:dyDescent="0.25">
      <c r="A22" s="411" t="s">
        <v>92</v>
      </c>
      <c r="B22" s="412"/>
      <c r="C22" s="412"/>
      <c r="D22" s="412"/>
      <c r="E22" s="412"/>
      <c r="F22" s="262">
        <f>F20-F21</f>
        <v>0</v>
      </c>
      <c r="G22" s="262">
        <f t="shared" ref="G22:J22" si="3">G20-G21</f>
        <v>0</v>
      </c>
      <c r="H22" s="262">
        <f t="shared" si="3"/>
        <v>0</v>
      </c>
      <c r="I22" s="262">
        <f t="shared" si="3"/>
        <v>0</v>
      </c>
      <c r="J22" s="262">
        <f t="shared" si="3"/>
        <v>0</v>
      </c>
    </row>
    <row r="23" spans="1:10" ht="15.75" customHeight="1" x14ac:dyDescent="0.25">
      <c r="A23" s="411" t="s">
        <v>93</v>
      </c>
      <c r="B23" s="412"/>
      <c r="C23" s="412"/>
      <c r="D23" s="412"/>
      <c r="E23" s="412"/>
      <c r="F23" s="262">
        <v>-588965.49</v>
      </c>
      <c r="G23" s="262">
        <f>G14</f>
        <v>-438362.91000000015</v>
      </c>
      <c r="H23" s="262">
        <f t="shared" ref="H23:J23" si="4">H14</f>
        <v>-202987.06999999983</v>
      </c>
      <c r="I23" s="262">
        <f t="shared" si="4"/>
        <v>0</v>
      </c>
      <c r="J23" s="262">
        <f t="shared" si="4"/>
        <v>0</v>
      </c>
    </row>
    <row r="24" spans="1:10" ht="16.5" customHeight="1" x14ac:dyDescent="0.25">
      <c r="A24" s="239"/>
      <c r="B24" s="240"/>
      <c r="C24" s="240"/>
      <c r="D24" s="240"/>
      <c r="E24" s="240"/>
      <c r="F24" s="240"/>
      <c r="G24" s="240"/>
      <c r="H24" s="240"/>
      <c r="I24" s="240"/>
    </row>
    <row r="25" spans="1:10" ht="18" x14ac:dyDescent="0.25">
      <c r="A25" s="155"/>
      <c r="B25" s="153"/>
      <c r="C25" s="153"/>
      <c r="D25" s="153"/>
      <c r="E25" s="153"/>
      <c r="F25" s="153"/>
      <c r="G25" s="154"/>
      <c r="H25" s="154"/>
      <c r="I25" s="154"/>
    </row>
    <row r="26" spans="1:10" x14ac:dyDescent="0.25">
      <c r="A26" s="415" t="s">
        <v>94</v>
      </c>
      <c r="B26" s="416"/>
      <c r="C26" s="416"/>
      <c r="D26" s="416"/>
      <c r="E26" s="416"/>
      <c r="F26" s="416"/>
      <c r="G26" s="416"/>
      <c r="H26" s="416"/>
      <c r="I26" s="416"/>
    </row>
    <row r="27" spans="1:10" x14ac:dyDescent="0.25">
      <c r="A27" s="156"/>
      <c r="B27" s="157"/>
      <c r="C27" s="157"/>
      <c r="D27" s="157"/>
      <c r="E27" s="157"/>
      <c r="F27" s="157"/>
      <c r="G27" s="157"/>
      <c r="H27" s="157"/>
      <c r="I27" s="157"/>
    </row>
    <row r="28" spans="1:10" ht="38.25" x14ac:dyDescent="0.25">
      <c r="A28" s="149"/>
      <c r="B28" s="150"/>
      <c r="C28" s="150"/>
      <c r="D28" s="151"/>
      <c r="E28" s="251"/>
      <c r="F28" s="252" t="s">
        <v>135</v>
      </c>
      <c r="G28" s="252" t="s">
        <v>136</v>
      </c>
      <c r="H28" s="252" t="s">
        <v>137</v>
      </c>
      <c r="I28" s="252" t="s">
        <v>138</v>
      </c>
      <c r="J28" s="252" t="s">
        <v>139</v>
      </c>
    </row>
    <row r="29" spans="1:10" x14ac:dyDescent="0.25">
      <c r="A29" s="421" t="s">
        <v>95</v>
      </c>
      <c r="B29" s="422"/>
      <c r="C29" s="422"/>
      <c r="D29" s="422"/>
      <c r="E29" s="423"/>
      <c r="F29" s="264">
        <v>1230315.47</v>
      </c>
      <c r="G29" s="264">
        <v>641349.98</v>
      </c>
      <c r="H29" s="264">
        <v>202987.07</v>
      </c>
      <c r="I29" s="264">
        <v>0</v>
      </c>
      <c r="J29" s="265">
        <v>0</v>
      </c>
    </row>
    <row r="30" spans="1:10" ht="30" customHeight="1" x14ac:dyDescent="0.25">
      <c r="A30" s="411" t="s">
        <v>96</v>
      </c>
      <c r="B30" s="412"/>
      <c r="C30" s="412"/>
      <c r="D30" s="412"/>
      <c r="E30" s="412"/>
      <c r="F30" s="266">
        <f>F23+F29</f>
        <v>641349.98</v>
      </c>
      <c r="G30" s="266">
        <f t="shared" ref="G30:J30" si="5">G23+G29</f>
        <v>202987.06999999983</v>
      </c>
      <c r="H30" s="266">
        <f t="shared" si="5"/>
        <v>0</v>
      </c>
      <c r="I30" s="266">
        <f t="shared" si="5"/>
        <v>0</v>
      </c>
      <c r="J30" s="267">
        <f t="shared" si="5"/>
        <v>0</v>
      </c>
    </row>
    <row r="31" spans="1:10" ht="47.25" customHeight="1" x14ac:dyDescent="0.25">
      <c r="A31" s="417" t="s">
        <v>97</v>
      </c>
      <c r="B31" s="426"/>
      <c r="C31" s="426"/>
      <c r="D31" s="426"/>
      <c r="E31" s="427"/>
      <c r="F31" s="266">
        <f>F14+F29-F30</f>
        <v>0</v>
      </c>
      <c r="G31" s="266">
        <f t="shared" ref="G31:I31" si="6">G14+G29-G30</f>
        <v>0</v>
      </c>
      <c r="H31" s="266">
        <f t="shared" si="6"/>
        <v>1.7462298274040222E-10</v>
      </c>
      <c r="I31" s="266">
        <f t="shared" si="6"/>
        <v>0</v>
      </c>
      <c r="J31" s="267">
        <f t="shared" ref="J31" si="7">J16+J23+J29-J30</f>
        <v>0</v>
      </c>
    </row>
    <row r="33" spans="1:10" ht="45" customHeight="1" x14ac:dyDescent="0.25"/>
    <row r="34" spans="1:10" x14ac:dyDescent="0.25">
      <c r="A34" s="428" t="s">
        <v>140</v>
      </c>
      <c r="B34" s="428"/>
      <c r="C34" s="428"/>
      <c r="D34" s="428"/>
      <c r="E34" s="428"/>
      <c r="F34" s="428"/>
      <c r="G34" s="428"/>
      <c r="H34" s="428"/>
      <c r="I34" s="428"/>
      <c r="J34" s="428"/>
    </row>
    <row r="35" spans="1:10" ht="30" customHeight="1" x14ac:dyDescent="0.25"/>
    <row r="36" spans="1:10" ht="38.25" x14ac:dyDescent="0.25">
      <c r="A36" s="256"/>
      <c r="B36" s="257"/>
      <c r="C36" s="257"/>
      <c r="D36" s="258"/>
      <c r="E36" s="259"/>
      <c r="F36" s="252" t="s">
        <v>135</v>
      </c>
      <c r="G36" s="252" t="s">
        <v>136</v>
      </c>
      <c r="H36" s="252" t="s">
        <v>137</v>
      </c>
      <c r="I36" s="252" t="s">
        <v>138</v>
      </c>
      <c r="J36" s="252" t="s">
        <v>139</v>
      </c>
    </row>
    <row r="37" spans="1:10" x14ac:dyDescent="0.25">
      <c r="A37" s="421" t="s">
        <v>95</v>
      </c>
      <c r="B37" s="422"/>
      <c r="C37" s="422"/>
      <c r="D37" s="422"/>
      <c r="E37" s="423"/>
      <c r="F37" s="254">
        <v>0</v>
      </c>
      <c r="G37" s="254">
        <f>F40</f>
        <v>0</v>
      </c>
      <c r="H37" s="254">
        <f>G40</f>
        <v>0</v>
      </c>
      <c r="I37" s="254">
        <f>H40</f>
        <v>0</v>
      </c>
      <c r="J37" s="255">
        <f>I40</f>
        <v>0</v>
      </c>
    </row>
    <row r="38" spans="1:10" ht="27.75" customHeight="1" x14ac:dyDescent="0.25">
      <c r="A38" s="421" t="s">
        <v>141</v>
      </c>
      <c r="B38" s="422"/>
      <c r="C38" s="422"/>
      <c r="D38" s="422"/>
      <c r="E38" s="423"/>
      <c r="F38" s="254">
        <v>0</v>
      </c>
      <c r="G38" s="254">
        <v>0</v>
      </c>
      <c r="H38" s="254">
        <v>0</v>
      </c>
      <c r="I38" s="254">
        <v>0</v>
      </c>
      <c r="J38" s="255">
        <v>0</v>
      </c>
    </row>
    <row r="39" spans="1:10" x14ac:dyDescent="0.25">
      <c r="A39" s="421" t="s">
        <v>142</v>
      </c>
      <c r="B39" s="424"/>
      <c r="C39" s="424"/>
      <c r="D39" s="424"/>
      <c r="E39" s="425"/>
      <c r="F39" s="254">
        <v>0</v>
      </c>
      <c r="G39" s="254">
        <v>0</v>
      </c>
      <c r="H39" s="254">
        <v>0</v>
      </c>
      <c r="I39" s="254">
        <v>0</v>
      </c>
      <c r="J39" s="255">
        <v>0</v>
      </c>
    </row>
    <row r="40" spans="1:10" x14ac:dyDescent="0.25">
      <c r="A40" s="411" t="s">
        <v>96</v>
      </c>
      <c r="B40" s="412"/>
      <c r="C40" s="412"/>
      <c r="D40" s="412"/>
      <c r="E40" s="412"/>
      <c r="F40" s="260">
        <f>F37-F38+F39</f>
        <v>0</v>
      </c>
      <c r="G40" s="260">
        <f t="shared" ref="G40:J40" si="8">G37-G38+G39</f>
        <v>0</v>
      </c>
      <c r="H40" s="260">
        <f t="shared" si="8"/>
        <v>0</v>
      </c>
      <c r="I40" s="260">
        <f t="shared" si="8"/>
        <v>0</v>
      </c>
      <c r="J40" s="261">
        <f t="shared" si="8"/>
        <v>0</v>
      </c>
    </row>
  </sheetData>
  <mergeCells count="23">
    <mergeCell ref="A39:E39"/>
    <mergeCell ref="A40:E40"/>
    <mergeCell ref="A30:E30"/>
    <mergeCell ref="A31:E31"/>
    <mergeCell ref="A34:J34"/>
    <mergeCell ref="A37:E37"/>
    <mergeCell ref="A38:E38"/>
    <mergeCell ref="A20:E20"/>
    <mergeCell ref="A21:E21"/>
    <mergeCell ref="A22:E22"/>
    <mergeCell ref="A23:E23"/>
    <mergeCell ref="A29:E29"/>
    <mergeCell ref="A26:I26"/>
    <mergeCell ref="A1:I1"/>
    <mergeCell ref="A3:I3"/>
    <mergeCell ref="A5:I5"/>
    <mergeCell ref="A9:E9"/>
    <mergeCell ref="A10:E10"/>
    <mergeCell ref="A12:E12"/>
    <mergeCell ref="A14:E14"/>
    <mergeCell ref="A13:E13"/>
    <mergeCell ref="A17:I17"/>
    <mergeCell ref="A8:E8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9" workbookViewId="0">
      <selection activeCell="M42" sqref="M42"/>
    </sheetView>
  </sheetViews>
  <sheetFormatPr defaultRowHeight="15.75" x14ac:dyDescent="0.25"/>
  <cols>
    <col min="1" max="1" width="16.85546875" style="62" customWidth="1"/>
    <col min="2" max="2" width="9.140625" style="62" customWidth="1"/>
    <col min="3" max="6" width="9.140625" style="62"/>
    <col min="7" max="7" width="11" style="62" customWidth="1"/>
    <col min="8" max="8" width="16.42578125" style="62" customWidth="1"/>
    <col min="9" max="9" width="21.5703125" style="62" customWidth="1"/>
    <col min="10" max="11" width="15" style="62" customWidth="1"/>
    <col min="12" max="12" width="15.42578125" style="62" customWidth="1"/>
    <col min="13" max="14" width="13.140625" style="62" bestFit="1" customWidth="1"/>
    <col min="15" max="16384" width="9.140625" style="62"/>
  </cols>
  <sheetData>
    <row r="1" spans="1:14" x14ac:dyDescent="0.25">
      <c r="A1" s="459" t="s">
        <v>121</v>
      </c>
      <c r="B1" s="459"/>
      <c r="C1" s="459"/>
      <c r="D1" s="459"/>
      <c r="E1" s="459"/>
      <c r="F1" s="459"/>
      <c r="G1" s="459"/>
      <c r="H1" s="459"/>
      <c r="I1" s="459"/>
      <c r="J1" s="459"/>
    </row>
    <row r="2" spans="1:14" x14ac:dyDescent="0.25">
      <c r="E2" s="231" t="s">
        <v>122</v>
      </c>
      <c r="F2" s="231"/>
      <c r="G2" s="231"/>
      <c r="H2" s="231"/>
    </row>
    <row r="4" spans="1:14" x14ac:dyDescent="0.25">
      <c r="B4" s="459" t="s">
        <v>13</v>
      </c>
      <c r="C4" s="459"/>
      <c r="D4" s="459"/>
      <c r="E4" s="459"/>
      <c r="F4" s="459"/>
      <c r="G4" s="459"/>
      <c r="H4" s="459"/>
      <c r="I4" s="459"/>
    </row>
    <row r="5" spans="1:14" x14ac:dyDescent="0.25">
      <c r="B5" s="63"/>
      <c r="C5" s="63"/>
      <c r="D5" s="63"/>
      <c r="E5" s="63"/>
      <c r="F5" s="63"/>
      <c r="G5" s="63"/>
      <c r="H5" s="63"/>
      <c r="I5" s="63"/>
    </row>
    <row r="6" spans="1:14" x14ac:dyDescent="0.25">
      <c r="B6" s="63"/>
      <c r="C6" s="63"/>
      <c r="D6" s="459" t="s">
        <v>71</v>
      </c>
      <c r="E6" s="459"/>
      <c r="F6" s="459"/>
      <c r="G6" s="459"/>
      <c r="H6" s="459"/>
      <c r="I6" s="63"/>
    </row>
    <row r="7" spans="1:14" x14ac:dyDescent="0.25">
      <c r="B7" s="64"/>
      <c r="C7" s="64"/>
      <c r="D7" s="64"/>
      <c r="E7" s="64"/>
      <c r="F7" s="64"/>
      <c r="G7" s="64"/>
      <c r="H7" s="64"/>
      <c r="I7" s="64"/>
    </row>
    <row r="8" spans="1:14" x14ac:dyDescent="0.25">
      <c r="B8" s="459" t="s">
        <v>83</v>
      </c>
      <c r="C8" s="459"/>
      <c r="D8" s="459"/>
      <c r="E8" s="459"/>
      <c r="F8" s="459"/>
      <c r="G8" s="459"/>
      <c r="H8" s="459"/>
      <c r="I8" s="459"/>
    </row>
    <row r="11" spans="1:14" ht="31.5" x14ac:dyDescent="0.25">
      <c r="A11" s="65" t="s">
        <v>73</v>
      </c>
      <c r="B11" s="435" t="s">
        <v>72</v>
      </c>
      <c r="C11" s="435"/>
      <c r="D11" s="435"/>
      <c r="E11" s="435"/>
      <c r="F11" s="435"/>
      <c r="G11" s="435"/>
      <c r="H11" s="66" t="s">
        <v>124</v>
      </c>
      <c r="I11" s="220" t="s">
        <v>128</v>
      </c>
      <c r="J11" s="67" t="s">
        <v>125</v>
      </c>
      <c r="K11" s="233" t="s">
        <v>126</v>
      </c>
      <c r="L11" s="220" t="s">
        <v>127</v>
      </c>
    </row>
    <row r="12" spans="1:14" x14ac:dyDescent="0.25">
      <c r="A12" s="194">
        <v>0</v>
      </c>
      <c r="B12" s="436">
        <v>1</v>
      </c>
      <c r="C12" s="436"/>
      <c r="D12" s="436"/>
      <c r="E12" s="436"/>
      <c r="F12" s="436"/>
      <c r="G12" s="436"/>
      <c r="H12" s="194">
        <v>2</v>
      </c>
      <c r="I12" s="227">
        <v>3</v>
      </c>
      <c r="J12" s="67">
        <v>4</v>
      </c>
      <c r="K12" s="194">
        <v>5</v>
      </c>
      <c r="L12" s="194">
        <v>6</v>
      </c>
    </row>
    <row r="13" spans="1:14" x14ac:dyDescent="0.25">
      <c r="A13" s="72">
        <v>6</v>
      </c>
      <c r="B13" s="437" t="s">
        <v>1</v>
      </c>
      <c r="C13" s="438"/>
      <c r="D13" s="438"/>
      <c r="E13" s="438"/>
      <c r="F13" s="438"/>
      <c r="G13" s="439"/>
      <c r="H13" s="73">
        <f>H14+H15+H16+H17+H18+H19</f>
        <v>2662117.38</v>
      </c>
      <c r="I13" s="195">
        <f>I14+I15+I16+I17+I18+I19</f>
        <v>3419443.0900000003</v>
      </c>
      <c r="J13" s="195">
        <f>J14+J15+J16+J17+J18+J19</f>
        <v>3612902.9299999997</v>
      </c>
      <c r="K13" s="195">
        <f>K14+K15+K16+K17+K18+K19</f>
        <v>3836983.71</v>
      </c>
      <c r="L13" s="195">
        <f>L14+L15+L16+L17+L18+L19</f>
        <v>3836983.71</v>
      </c>
    </row>
    <row r="14" spans="1:14" x14ac:dyDescent="0.25">
      <c r="A14" s="241">
        <v>63</v>
      </c>
      <c r="B14" s="440" t="s">
        <v>63</v>
      </c>
      <c r="C14" s="441"/>
      <c r="D14" s="441"/>
      <c r="E14" s="441"/>
      <c r="F14" s="441"/>
      <c r="G14" s="442"/>
      <c r="H14" s="242">
        <v>112570.07</v>
      </c>
      <c r="I14" s="70">
        <v>397967.68</v>
      </c>
      <c r="J14" s="341">
        <v>198000</v>
      </c>
      <c r="K14" s="219">
        <v>178000</v>
      </c>
      <c r="L14" s="70">
        <v>178000</v>
      </c>
    </row>
    <row r="15" spans="1:14" x14ac:dyDescent="0.25">
      <c r="A15" s="241">
        <v>64</v>
      </c>
      <c r="B15" s="432" t="s">
        <v>31</v>
      </c>
      <c r="C15" s="433"/>
      <c r="D15" s="433"/>
      <c r="E15" s="433"/>
      <c r="F15" s="433"/>
      <c r="G15" s="434"/>
      <c r="H15" s="364">
        <v>694.73</v>
      </c>
      <c r="I15" s="70">
        <v>590.23</v>
      </c>
      <c r="J15" s="366">
        <v>500</v>
      </c>
      <c r="K15" s="219">
        <v>200.71</v>
      </c>
      <c r="L15" s="70">
        <v>200.71</v>
      </c>
      <c r="N15" s="173"/>
    </row>
    <row r="16" spans="1:14" x14ac:dyDescent="0.25">
      <c r="A16" s="241">
        <v>65</v>
      </c>
      <c r="B16" s="432" t="s">
        <v>64</v>
      </c>
      <c r="C16" s="433"/>
      <c r="D16" s="433"/>
      <c r="E16" s="433"/>
      <c r="F16" s="433"/>
      <c r="G16" s="434"/>
      <c r="H16" s="364">
        <v>37137.51</v>
      </c>
      <c r="I16" s="70">
        <v>226700</v>
      </c>
      <c r="J16" s="366">
        <v>235000</v>
      </c>
      <c r="K16" s="219">
        <v>235000</v>
      </c>
      <c r="L16" s="70">
        <v>235000</v>
      </c>
    </row>
    <row r="17" spans="1:14" x14ac:dyDescent="0.25">
      <c r="A17" s="241">
        <v>66</v>
      </c>
      <c r="B17" s="432" t="s">
        <v>32</v>
      </c>
      <c r="C17" s="433"/>
      <c r="D17" s="433"/>
      <c r="E17" s="433"/>
      <c r="F17" s="433"/>
      <c r="G17" s="434"/>
      <c r="H17" s="364">
        <v>811743.13</v>
      </c>
      <c r="I17" s="70">
        <v>820329.56</v>
      </c>
      <c r="J17" s="366">
        <v>775094.11</v>
      </c>
      <c r="K17" s="219">
        <v>780000</v>
      </c>
      <c r="L17" s="70">
        <v>780000</v>
      </c>
    </row>
    <row r="18" spans="1:14" x14ac:dyDescent="0.25">
      <c r="A18" s="241">
        <v>67</v>
      </c>
      <c r="B18" s="432" t="s">
        <v>110</v>
      </c>
      <c r="C18" s="433"/>
      <c r="D18" s="433"/>
      <c r="E18" s="433"/>
      <c r="F18" s="433"/>
      <c r="G18" s="434"/>
      <c r="H18" s="364">
        <v>1699971.94</v>
      </c>
      <c r="I18" s="70">
        <v>1967292.1</v>
      </c>
      <c r="J18" s="366">
        <v>2404308.8199999998</v>
      </c>
      <c r="K18" s="219">
        <v>2643783</v>
      </c>
      <c r="L18" s="70">
        <v>2643783</v>
      </c>
      <c r="M18" s="173"/>
      <c r="N18" s="173"/>
    </row>
    <row r="19" spans="1:14" x14ac:dyDescent="0.25">
      <c r="A19" s="241">
        <v>68</v>
      </c>
      <c r="B19" s="432" t="s">
        <v>65</v>
      </c>
      <c r="C19" s="433"/>
      <c r="D19" s="433"/>
      <c r="E19" s="433"/>
      <c r="F19" s="433"/>
      <c r="G19" s="362"/>
      <c r="H19" s="364">
        <v>0</v>
      </c>
      <c r="I19" s="70">
        <v>6563.52</v>
      </c>
      <c r="J19" s="366">
        <v>0</v>
      </c>
      <c r="K19" s="219">
        <v>0</v>
      </c>
      <c r="L19" s="70">
        <v>0</v>
      </c>
    </row>
    <row r="20" spans="1:14" x14ac:dyDescent="0.25">
      <c r="A20" s="72">
        <v>7</v>
      </c>
      <c r="B20" s="429" t="s">
        <v>2</v>
      </c>
      <c r="C20" s="430"/>
      <c r="D20" s="430"/>
      <c r="E20" s="430"/>
      <c r="F20" s="430"/>
      <c r="G20" s="431"/>
      <c r="H20" s="74">
        <f>H21</f>
        <v>3056.8</v>
      </c>
      <c r="I20" s="74">
        <v>72.290000000000006</v>
      </c>
      <c r="J20" s="74">
        <f>J21</f>
        <v>5072.29</v>
      </c>
      <c r="K20" s="195">
        <v>72.290000000000006</v>
      </c>
      <c r="L20" s="74">
        <v>72.290000000000006</v>
      </c>
      <c r="N20" s="342"/>
    </row>
    <row r="21" spans="1:14" x14ac:dyDescent="0.25">
      <c r="A21" s="241">
        <v>72</v>
      </c>
      <c r="B21" s="432" t="s">
        <v>66</v>
      </c>
      <c r="C21" s="433"/>
      <c r="D21" s="433"/>
      <c r="E21" s="433"/>
      <c r="F21" s="433"/>
      <c r="G21" s="434"/>
      <c r="H21" s="365">
        <v>3056.8</v>
      </c>
      <c r="I21" s="341">
        <v>72.290000000000006</v>
      </c>
      <c r="J21" s="364">
        <v>5072.29</v>
      </c>
      <c r="K21" s="219">
        <v>72.290000000000006</v>
      </c>
      <c r="L21" s="70">
        <v>72.290000000000006</v>
      </c>
    </row>
    <row r="22" spans="1:14" x14ac:dyDescent="0.25">
      <c r="A22" s="443" t="s">
        <v>67</v>
      </c>
      <c r="B22" s="444"/>
      <c r="C22" s="444"/>
      <c r="D22" s="444"/>
      <c r="E22" s="444"/>
      <c r="F22" s="444"/>
      <c r="G22" s="445"/>
      <c r="H22" s="74">
        <f>H13+H20</f>
        <v>2665174.1799999997</v>
      </c>
      <c r="I22" s="74">
        <f>I20+I13</f>
        <v>3419515.3800000004</v>
      </c>
      <c r="J22" s="74">
        <f>J20+J13</f>
        <v>3617975.2199999997</v>
      </c>
      <c r="K22" s="74">
        <f>K20+K13</f>
        <v>3837056</v>
      </c>
      <c r="L22" s="74">
        <f>L20+L13</f>
        <v>3837056</v>
      </c>
    </row>
    <row r="24" spans="1:14" x14ac:dyDescent="0.25">
      <c r="J24" s="173"/>
    </row>
    <row r="25" spans="1:14" x14ac:dyDescent="0.25">
      <c r="K25" s="173"/>
      <c r="L25" s="173"/>
    </row>
    <row r="27" spans="1:14" ht="31.5" x14ac:dyDescent="0.25">
      <c r="A27" s="65" t="s">
        <v>73</v>
      </c>
      <c r="B27" s="435" t="s">
        <v>72</v>
      </c>
      <c r="C27" s="435"/>
      <c r="D27" s="435"/>
      <c r="E27" s="435"/>
      <c r="F27" s="435"/>
      <c r="G27" s="435"/>
      <c r="H27" s="66" t="s">
        <v>124</v>
      </c>
      <c r="I27" s="220" t="s">
        <v>128</v>
      </c>
      <c r="J27" s="67" t="s">
        <v>125</v>
      </c>
      <c r="K27" s="233" t="s">
        <v>126</v>
      </c>
      <c r="L27" s="220" t="s">
        <v>127</v>
      </c>
    </row>
    <row r="28" spans="1:14" x14ac:dyDescent="0.25">
      <c r="A28" s="194">
        <v>0</v>
      </c>
      <c r="B28" s="446">
        <v>1</v>
      </c>
      <c r="C28" s="446"/>
      <c r="D28" s="446"/>
      <c r="E28" s="446"/>
      <c r="F28" s="446"/>
      <c r="G28" s="446"/>
      <c r="H28" s="194">
        <v>2</v>
      </c>
      <c r="I28" s="194">
        <v>3</v>
      </c>
      <c r="J28" s="221">
        <v>4</v>
      </c>
      <c r="K28" s="222">
        <v>5</v>
      </c>
      <c r="L28" s="194">
        <v>6</v>
      </c>
    </row>
    <row r="29" spans="1:14" x14ac:dyDescent="0.25">
      <c r="A29" s="75">
        <v>3</v>
      </c>
      <c r="B29" s="447" t="s">
        <v>23</v>
      </c>
      <c r="C29" s="448"/>
      <c r="D29" s="448"/>
      <c r="E29" s="448"/>
      <c r="F29" s="448"/>
      <c r="G29" s="449"/>
      <c r="H29" s="76">
        <f>H30+H31+H32+H33+H34</f>
        <v>2765657.29</v>
      </c>
      <c r="I29" s="76">
        <f>I30+I31+I32+I34</f>
        <v>3524994.04</v>
      </c>
      <c r="J29" s="76">
        <f>J30+J31+J32+J34</f>
        <v>3714130</v>
      </c>
      <c r="K29" s="76">
        <f>K30+K31+K32+K34</f>
        <v>3723200</v>
      </c>
      <c r="L29" s="76">
        <f>L30+L31+L32+L34</f>
        <v>3723200</v>
      </c>
    </row>
    <row r="30" spans="1:14" x14ac:dyDescent="0.25">
      <c r="A30" s="68">
        <v>31</v>
      </c>
      <c r="B30" s="450" t="s">
        <v>6</v>
      </c>
      <c r="C30" s="451"/>
      <c r="D30" s="451"/>
      <c r="E30" s="451"/>
      <c r="F30" s="451"/>
      <c r="G30" s="452"/>
      <c r="H30" s="69">
        <v>1828483.11</v>
      </c>
      <c r="I30" s="69">
        <v>2543786.2799999998</v>
      </c>
      <c r="J30" s="69">
        <v>2743430</v>
      </c>
      <c r="K30" s="223">
        <v>2750000</v>
      </c>
      <c r="L30" s="69">
        <v>2750000</v>
      </c>
      <c r="M30" s="173"/>
    </row>
    <row r="31" spans="1:14" x14ac:dyDescent="0.25">
      <c r="A31" s="68">
        <v>32</v>
      </c>
      <c r="B31" s="450" t="s">
        <v>7</v>
      </c>
      <c r="C31" s="451"/>
      <c r="D31" s="451"/>
      <c r="E31" s="451"/>
      <c r="F31" s="451"/>
      <c r="G31" s="452"/>
      <c r="H31" s="367">
        <v>932926.35</v>
      </c>
      <c r="I31" s="367">
        <v>978007.76</v>
      </c>
      <c r="J31" s="367">
        <v>967500</v>
      </c>
      <c r="K31" s="223">
        <v>970000</v>
      </c>
      <c r="L31" s="367">
        <v>970000</v>
      </c>
    </row>
    <row r="32" spans="1:14" x14ac:dyDescent="0.25">
      <c r="A32" s="68">
        <v>34</v>
      </c>
      <c r="B32" s="450" t="s">
        <v>68</v>
      </c>
      <c r="C32" s="451"/>
      <c r="D32" s="451"/>
      <c r="E32" s="451"/>
      <c r="F32" s="451"/>
      <c r="G32" s="452"/>
      <c r="H32" s="367">
        <v>2815.38</v>
      </c>
      <c r="I32" s="367">
        <v>2800</v>
      </c>
      <c r="J32" s="367">
        <v>2800</v>
      </c>
      <c r="K32" s="223">
        <v>2800</v>
      </c>
      <c r="L32" s="367">
        <v>2800</v>
      </c>
    </row>
    <row r="33" spans="1:12" x14ac:dyDescent="0.25">
      <c r="A33" s="68">
        <v>36</v>
      </c>
      <c r="B33" s="450" t="s">
        <v>129</v>
      </c>
      <c r="C33" s="451"/>
      <c r="D33" s="451"/>
      <c r="E33" s="451"/>
      <c r="F33" s="451"/>
      <c r="G33" s="452"/>
      <c r="H33" s="69">
        <v>800.45</v>
      </c>
      <c r="I33" s="70">
        <v>0</v>
      </c>
      <c r="J33" s="69">
        <v>0</v>
      </c>
      <c r="K33" s="223">
        <v>0</v>
      </c>
      <c r="L33" s="70">
        <v>0</v>
      </c>
    </row>
    <row r="34" spans="1:12" x14ac:dyDescent="0.25">
      <c r="A34" s="68">
        <v>38</v>
      </c>
      <c r="B34" s="456" t="s">
        <v>41</v>
      </c>
      <c r="C34" s="457"/>
      <c r="D34" s="457"/>
      <c r="E34" s="457"/>
      <c r="F34" s="457"/>
      <c r="G34" s="458"/>
      <c r="H34" s="172">
        <v>632</v>
      </c>
      <c r="I34" s="70">
        <v>400</v>
      </c>
      <c r="J34" s="172">
        <v>400</v>
      </c>
      <c r="K34" s="223">
        <v>400</v>
      </c>
      <c r="L34" s="70">
        <v>400</v>
      </c>
    </row>
    <row r="35" spans="1:12" x14ac:dyDescent="0.25">
      <c r="A35" s="75">
        <v>4</v>
      </c>
      <c r="B35" s="447" t="s">
        <v>80</v>
      </c>
      <c r="C35" s="448"/>
      <c r="D35" s="448"/>
      <c r="E35" s="448"/>
      <c r="F35" s="448"/>
      <c r="G35" s="449"/>
      <c r="H35" s="77">
        <f>H36+H37+H38</f>
        <v>488482.37</v>
      </c>
      <c r="I35" s="77">
        <f>I36+I37+I38</f>
        <v>332884.25</v>
      </c>
      <c r="J35" s="77">
        <f>J36+J37+J38</f>
        <v>106832.29</v>
      </c>
      <c r="K35" s="77">
        <f>K36+K37+K38</f>
        <v>113856</v>
      </c>
      <c r="L35" s="77">
        <f>L36+L37+L38</f>
        <v>113856</v>
      </c>
    </row>
    <row r="36" spans="1:12" x14ac:dyDescent="0.25">
      <c r="A36" s="68">
        <v>41</v>
      </c>
      <c r="B36" s="453" t="s">
        <v>160</v>
      </c>
      <c r="C36" s="454"/>
      <c r="D36" s="454"/>
      <c r="E36" s="454"/>
      <c r="F36" s="454"/>
      <c r="G36" s="455"/>
      <c r="H36" s="367">
        <v>2822.1</v>
      </c>
      <c r="I36" s="70">
        <v>1047.8800000000001</v>
      </c>
      <c r="J36" s="367">
        <v>780</v>
      </c>
      <c r="K36" s="223">
        <v>1000</v>
      </c>
      <c r="L36" s="70">
        <v>1000</v>
      </c>
    </row>
    <row r="37" spans="1:12" x14ac:dyDescent="0.25">
      <c r="A37" s="68">
        <v>42</v>
      </c>
      <c r="B37" s="450" t="s">
        <v>69</v>
      </c>
      <c r="C37" s="451"/>
      <c r="D37" s="451"/>
      <c r="E37" s="451"/>
      <c r="F37" s="451"/>
      <c r="G37" s="452"/>
      <c r="H37" s="367">
        <v>246602.84</v>
      </c>
      <c r="I37" s="367">
        <v>229836.37</v>
      </c>
      <c r="J37" s="367">
        <v>106052.29</v>
      </c>
      <c r="K37" s="223">
        <v>112856</v>
      </c>
      <c r="L37" s="367">
        <v>112856</v>
      </c>
    </row>
    <row r="38" spans="1:12" x14ac:dyDescent="0.25">
      <c r="A38" s="68">
        <v>45</v>
      </c>
      <c r="B38" s="453" t="s">
        <v>70</v>
      </c>
      <c r="C38" s="454"/>
      <c r="D38" s="454"/>
      <c r="E38" s="454"/>
      <c r="F38" s="454"/>
      <c r="G38" s="455"/>
      <c r="H38" s="69">
        <v>239057.43</v>
      </c>
      <c r="I38" s="70">
        <v>102000</v>
      </c>
      <c r="J38" s="69">
        <v>0</v>
      </c>
      <c r="K38" s="223">
        <v>0</v>
      </c>
      <c r="L38" s="70">
        <v>0</v>
      </c>
    </row>
    <row r="39" spans="1:12" x14ac:dyDescent="0.25">
      <c r="A39" s="443" t="s">
        <v>67</v>
      </c>
      <c r="B39" s="444"/>
      <c r="C39" s="444"/>
      <c r="D39" s="444"/>
      <c r="E39" s="444"/>
      <c r="F39" s="444"/>
      <c r="G39" s="445"/>
      <c r="H39" s="78">
        <f>H35+H29</f>
        <v>3254139.66</v>
      </c>
      <c r="I39" s="78">
        <f>I29+I35</f>
        <v>3857878.29</v>
      </c>
      <c r="J39" s="78">
        <f>J29+J35</f>
        <v>3820962.29</v>
      </c>
      <c r="K39" s="78">
        <f>K29+K35</f>
        <v>3837056</v>
      </c>
      <c r="L39" s="78">
        <f>L29+L35</f>
        <v>3837056</v>
      </c>
    </row>
    <row r="40" spans="1:12" x14ac:dyDescent="0.25">
      <c r="I40" s="71"/>
    </row>
    <row r="41" spans="1:12" x14ac:dyDescent="0.25">
      <c r="H41" s="173"/>
      <c r="I41" s="173"/>
      <c r="J41" s="173"/>
      <c r="K41" s="173"/>
      <c r="L41" s="173"/>
    </row>
    <row r="42" spans="1:12" x14ac:dyDescent="0.25">
      <c r="H42" s="173"/>
      <c r="I42" s="173"/>
      <c r="J42" s="173"/>
    </row>
    <row r="43" spans="1:12" x14ac:dyDescent="0.25">
      <c r="H43" s="173"/>
      <c r="I43" s="173"/>
      <c r="J43" s="173"/>
      <c r="L43" s="173"/>
    </row>
    <row r="44" spans="1:12" x14ac:dyDescent="0.25">
      <c r="H44" s="173"/>
      <c r="I44" s="173"/>
      <c r="J44" s="173"/>
    </row>
  </sheetData>
  <mergeCells count="29">
    <mergeCell ref="A1:J1"/>
    <mergeCell ref="B4:I4"/>
    <mergeCell ref="D6:H6"/>
    <mergeCell ref="B8:I8"/>
    <mergeCell ref="B31:G31"/>
    <mergeCell ref="A39:G39"/>
    <mergeCell ref="B36:G36"/>
    <mergeCell ref="B37:G37"/>
    <mergeCell ref="B38:G38"/>
    <mergeCell ref="B34:G34"/>
    <mergeCell ref="B35:G35"/>
    <mergeCell ref="B32:G32"/>
    <mergeCell ref="B33:G33"/>
    <mergeCell ref="A22:G22"/>
    <mergeCell ref="B27:G27"/>
    <mergeCell ref="B28:G28"/>
    <mergeCell ref="B29:G29"/>
    <mergeCell ref="B30:G30"/>
    <mergeCell ref="B20:G20"/>
    <mergeCell ref="B21:G21"/>
    <mergeCell ref="B11:G11"/>
    <mergeCell ref="B12:G12"/>
    <mergeCell ref="B13:G13"/>
    <mergeCell ref="B14:G14"/>
    <mergeCell ref="B19:F19"/>
    <mergeCell ref="B15:G15"/>
    <mergeCell ref="B16:G16"/>
    <mergeCell ref="B17:G17"/>
    <mergeCell ref="B18:G18"/>
  </mergeCells>
  <pageMargins left="0.7" right="0.7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opLeftCell="A103" zoomScaleNormal="100" workbookViewId="0">
      <selection activeCell="L72" sqref="L72"/>
    </sheetView>
  </sheetViews>
  <sheetFormatPr defaultColWidth="16.5703125" defaultRowHeight="15.75" x14ac:dyDescent="0.2"/>
  <cols>
    <col min="1" max="1" width="8.5703125" style="1" customWidth="1"/>
    <col min="2" max="2" width="10.85546875" style="1" customWidth="1"/>
    <col min="3" max="3" width="8.5703125" style="1" customWidth="1"/>
    <col min="4" max="4" width="56.7109375" style="1" customWidth="1"/>
    <col min="5" max="5" width="16.140625" style="47" customWidth="1"/>
    <col min="6" max="6" width="16.5703125" style="1"/>
    <col min="7" max="7" width="14.85546875" style="1" customWidth="1"/>
    <col min="8" max="10" width="16.5703125" style="49"/>
    <col min="11" max="16384" width="16.5703125" style="1"/>
  </cols>
  <sheetData>
    <row r="1" spans="1:14" x14ac:dyDescent="0.25">
      <c r="C1" s="460" t="s">
        <v>121</v>
      </c>
      <c r="D1" s="460"/>
      <c r="E1" s="460"/>
      <c r="F1" s="460"/>
      <c r="G1" s="460"/>
      <c r="H1" s="460"/>
      <c r="I1" s="460"/>
      <c r="J1" s="460"/>
      <c r="K1" s="460"/>
      <c r="L1" s="460"/>
    </row>
    <row r="2" spans="1:14" x14ac:dyDescent="0.2">
      <c r="C2" s="461" t="s">
        <v>122</v>
      </c>
      <c r="D2" s="461"/>
      <c r="E2" s="461"/>
      <c r="F2" s="461"/>
    </row>
    <row r="4" spans="1:14" ht="31.5" customHeight="1" x14ac:dyDescent="0.2">
      <c r="A4" s="462" t="s">
        <v>84</v>
      </c>
      <c r="B4" s="462"/>
      <c r="C4" s="462"/>
      <c r="D4" s="462"/>
      <c r="E4" s="462"/>
      <c r="F4" s="462"/>
      <c r="G4" s="462"/>
    </row>
    <row r="5" spans="1:14" ht="15.75" customHeight="1" x14ac:dyDescent="0.2">
      <c r="A5" s="465" t="s">
        <v>1</v>
      </c>
      <c r="B5" s="466"/>
      <c r="C5" s="466"/>
      <c r="D5" s="466"/>
      <c r="E5" s="466"/>
      <c r="F5" s="466"/>
      <c r="G5" s="466"/>
    </row>
    <row r="6" spans="1:14" s="4" customFormat="1" ht="47.25" x14ac:dyDescent="0.2">
      <c r="A6" s="2" t="s">
        <v>14</v>
      </c>
      <c r="B6" s="2" t="s">
        <v>33</v>
      </c>
      <c r="C6" s="2" t="s">
        <v>74</v>
      </c>
      <c r="D6" s="3" t="s">
        <v>4</v>
      </c>
      <c r="E6" s="66" t="s">
        <v>124</v>
      </c>
      <c r="F6" s="220" t="s">
        <v>128</v>
      </c>
      <c r="G6" s="67" t="s">
        <v>125</v>
      </c>
      <c r="H6" s="233" t="s">
        <v>126</v>
      </c>
      <c r="I6" s="220" t="s">
        <v>127</v>
      </c>
      <c r="J6" s="49"/>
      <c r="K6" s="1"/>
      <c r="L6" s="1"/>
      <c r="M6" s="1"/>
      <c r="N6" s="1"/>
    </row>
    <row r="7" spans="1:14" s="4" customFormat="1" x14ac:dyDescent="0.2">
      <c r="A7" s="464">
        <v>1</v>
      </c>
      <c r="B7" s="464"/>
      <c r="C7" s="464"/>
      <c r="D7" s="464"/>
      <c r="E7" s="116">
        <v>2</v>
      </c>
      <c r="F7" s="116">
        <v>3</v>
      </c>
      <c r="G7" s="5">
        <v>4</v>
      </c>
      <c r="H7" s="197">
        <v>5</v>
      </c>
      <c r="I7" s="5">
        <v>6</v>
      </c>
      <c r="J7" s="49"/>
      <c r="K7" s="1"/>
      <c r="L7" s="1"/>
      <c r="M7" s="1"/>
      <c r="N7" s="1"/>
    </row>
    <row r="8" spans="1:14" s="4" customFormat="1" x14ac:dyDescent="0.2">
      <c r="A8" s="284"/>
      <c r="B8" s="284"/>
      <c r="C8" s="284"/>
      <c r="D8" s="286" t="s">
        <v>0</v>
      </c>
      <c r="E8" s="285">
        <f>E55</f>
        <v>2665174.1800000002</v>
      </c>
      <c r="F8" s="285">
        <f t="shared" ref="F8:I8" si="0">F55</f>
        <v>3419515.3800000004</v>
      </c>
      <c r="G8" s="285">
        <f t="shared" si="0"/>
        <v>3617975.2199999997</v>
      </c>
      <c r="H8" s="285">
        <f t="shared" si="0"/>
        <v>3837056</v>
      </c>
      <c r="I8" s="285">
        <f t="shared" si="0"/>
        <v>3837056</v>
      </c>
      <c r="J8" s="49"/>
      <c r="K8" s="1"/>
      <c r="L8" s="1"/>
      <c r="M8" s="1"/>
      <c r="N8" s="1"/>
    </row>
    <row r="9" spans="1:14" s="4" customFormat="1" x14ac:dyDescent="0.2">
      <c r="A9" s="304"/>
      <c r="B9" s="304"/>
      <c r="C9" s="304">
        <v>5</v>
      </c>
      <c r="D9" s="305" t="s">
        <v>143</v>
      </c>
      <c r="E9" s="306">
        <f>E12</f>
        <v>112570.07</v>
      </c>
      <c r="F9" s="306">
        <f t="shared" ref="F9:G9" si="1">F12</f>
        <v>103525.9</v>
      </c>
      <c r="G9" s="306">
        <f t="shared" si="1"/>
        <v>118000</v>
      </c>
      <c r="H9" s="340">
        <v>128000</v>
      </c>
      <c r="I9" s="340">
        <v>128000</v>
      </c>
      <c r="J9" s="49"/>
      <c r="K9" s="1"/>
      <c r="L9" s="1"/>
      <c r="M9" s="1"/>
      <c r="N9" s="1"/>
    </row>
    <row r="10" spans="1:14" s="7" customFormat="1" x14ac:dyDescent="0.2">
      <c r="A10" s="138">
        <v>6</v>
      </c>
      <c r="B10" s="139"/>
      <c r="C10" s="138"/>
      <c r="D10" s="140" t="s">
        <v>1</v>
      </c>
      <c r="E10" s="198">
        <f>E11</f>
        <v>112570.07</v>
      </c>
      <c r="F10" s="198">
        <f t="shared" ref="F10" si="2">F12</f>
        <v>103525.9</v>
      </c>
      <c r="G10" s="198">
        <f>G11</f>
        <v>118000</v>
      </c>
      <c r="H10" s="346">
        <v>128000</v>
      </c>
      <c r="I10" s="346">
        <v>128000</v>
      </c>
      <c r="J10" s="50"/>
      <c r="K10" s="6"/>
      <c r="L10" s="6"/>
      <c r="M10" s="6"/>
      <c r="N10" s="6"/>
    </row>
    <row r="11" spans="1:14" s="4" customFormat="1" x14ac:dyDescent="0.2">
      <c r="A11" s="14"/>
      <c r="B11" s="243">
        <v>63</v>
      </c>
      <c r="C11" s="368"/>
      <c r="D11" s="18" t="s">
        <v>12</v>
      </c>
      <c r="E11" s="20">
        <v>112570.07</v>
      </c>
      <c r="F11" s="20">
        <v>103525.9</v>
      </c>
      <c r="G11" s="20">
        <v>118000</v>
      </c>
      <c r="H11" s="347">
        <v>128000</v>
      </c>
      <c r="I11" s="347">
        <v>128000</v>
      </c>
      <c r="J11" s="49"/>
      <c r="K11" s="1"/>
      <c r="L11" s="1"/>
      <c r="M11" s="1"/>
      <c r="N11" s="1"/>
    </row>
    <row r="12" spans="1:14" s="7" customFormat="1" x14ac:dyDescent="0.2">
      <c r="A12" s="9"/>
      <c r="B12" s="10"/>
      <c r="C12" s="11">
        <v>52</v>
      </c>
      <c r="D12" s="12" t="s">
        <v>15</v>
      </c>
      <c r="E12" s="13">
        <f>E10</f>
        <v>112570.07</v>
      </c>
      <c r="F12" s="13">
        <v>103525.9</v>
      </c>
      <c r="G12" s="13">
        <f>G10</f>
        <v>118000</v>
      </c>
      <c r="H12" s="348">
        <v>128000</v>
      </c>
      <c r="I12" s="348">
        <v>128000</v>
      </c>
      <c r="J12" s="50"/>
      <c r="K12" s="6"/>
      <c r="L12" s="6"/>
      <c r="M12" s="6"/>
      <c r="N12" s="6"/>
    </row>
    <row r="13" spans="1:14" s="7" customFormat="1" x14ac:dyDescent="0.2">
      <c r="A13" s="290"/>
      <c r="B13" s="291"/>
      <c r="C13" s="292"/>
      <c r="D13" s="293"/>
      <c r="E13" s="294"/>
      <c r="F13" s="294"/>
      <c r="G13" s="294"/>
      <c r="H13" s="295"/>
      <c r="I13" s="294"/>
      <c r="J13" s="50"/>
      <c r="K13" s="6"/>
      <c r="L13" s="6"/>
      <c r="M13" s="6"/>
      <c r="N13" s="6"/>
    </row>
    <row r="14" spans="1:14" s="7" customFormat="1" x14ac:dyDescent="0.2">
      <c r="A14" s="271"/>
      <c r="B14" s="272"/>
      <c r="C14" s="273">
        <v>5</v>
      </c>
      <c r="D14" s="276" t="s">
        <v>144</v>
      </c>
      <c r="E14" s="274">
        <f>E17</f>
        <v>0</v>
      </c>
      <c r="F14" s="274">
        <f>F17</f>
        <v>180485.23</v>
      </c>
      <c r="G14" s="274">
        <v>80000</v>
      </c>
      <c r="H14" s="275">
        <v>50000</v>
      </c>
      <c r="I14" s="275">
        <v>50000</v>
      </c>
      <c r="J14" s="50"/>
      <c r="K14" s="6"/>
      <c r="L14" s="6"/>
      <c r="M14" s="6"/>
      <c r="N14" s="6"/>
    </row>
    <row r="15" spans="1:14" s="7" customFormat="1" x14ac:dyDescent="0.2">
      <c r="A15" s="138">
        <v>6</v>
      </c>
      <c r="B15" s="139"/>
      <c r="C15" s="138"/>
      <c r="D15" s="140" t="s">
        <v>1</v>
      </c>
      <c r="E15" s="137">
        <v>0</v>
      </c>
      <c r="F15" s="137">
        <f>F16</f>
        <v>180485.23</v>
      </c>
      <c r="G15" s="137">
        <v>80000</v>
      </c>
      <c r="H15" s="198">
        <v>50000</v>
      </c>
      <c r="I15" s="198">
        <v>50000</v>
      </c>
      <c r="J15" s="50"/>
      <c r="K15" s="6"/>
      <c r="L15" s="6"/>
      <c r="M15" s="6"/>
      <c r="N15" s="6"/>
    </row>
    <row r="16" spans="1:14" s="7" customFormat="1" x14ac:dyDescent="0.2">
      <c r="A16" s="14"/>
      <c r="B16" s="17">
        <v>63</v>
      </c>
      <c r="C16" s="117"/>
      <c r="D16" s="18" t="s">
        <v>12</v>
      </c>
      <c r="E16" s="19">
        <v>0</v>
      </c>
      <c r="F16" s="20">
        <v>180485.23</v>
      </c>
      <c r="G16" s="20">
        <v>80000</v>
      </c>
      <c r="H16" s="44">
        <v>50000</v>
      </c>
      <c r="I16" s="44">
        <v>50000</v>
      </c>
      <c r="J16" s="50"/>
      <c r="K16" s="6"/>
      <c r="L16" s="6"/>
      <c r="M16" s="6"/>
      <c r="N16" s="6"/>
    </row>
    <row r="17" spans="1:14" s="7" customFormat="1" x14ac:dyDescent="0.2">
      <c r="A17" s="9"/>
      <c r="B17" s="10"/>
      <c r="C17" s="11">
        <v>51</v>
      </c>
      <c r="D17" s="118" t="s">
        <v>81</v>
      </c>
      <c r="E17" s="13">
        <v>0</v>
      </c>
      <c r="F17" s="13">
        <f>F16</f>
        <v>180485.23</v>
      </c>
      <c r="G17" s="13">
        <v>80000</v>
      </c>
      <c r="H17" s="199">
        <v>50000</v>
      </c>
      <c r="I17" s="199">
        <v>50000</v>
      </c>
      <c r="J17" s="50"/>
      <c r="K17" s="6"/>
      <c r="L17" s="6"/>
      <c r="M17" s="6"/>
      <c r="N17" s="6"/>
    </row>
    <row r="18" spans="1:14" s="7" customFormat="1" x14ac:dyDescent="0.2">
      <c r="A18" s="290"/>
      <c r="B18" s="291"/>
      <c r="C18" s="292"/>
      <c r="D18" s="296"/>
      <c r="E18" s="294"/>
      <c r="F18" s="294"/>
      <c r="G18" s="294"/>
      <c r="H18" s="297"/>
      <c r="I18" s="294"/>
      <c r="J18" s="50"/>
      <c r="K18" s="6"/>
      <c r="L18" s="6"/>
      <c r="M18" s="6"/>
      <c r="N18" s="6"/>
    </row>
    <row r="19" spans="1:14" s="7" customFormat="1" x14ac:dyDescent="0.2">
      <c r="A19" s="271"/>
      <c r="B19" s="272"/>
      <c r="C19" s="278">
        <v>3</v>
      </c>
      <c r="D19" s="277" t="s">
        <v>145</v>
      </c>
      <c r="E19" s="274">
        <f>E26</f>
        <v>814567.86</v>
      </c>
      <c r="F19" s="274">
        <f>F26</f>
        <v>943910.3</v>
      </c>
      <c r="G19" s="274">
        <f>G20</f>
        <v>778394.11</v>
      </c>
      <c r="H19" s="275">
        <f>H26</f>
        <v>783000.71</v>
      </c>
      <c r="I19" s="275">
        <f>I26</f>
        <v>783000.71</v>
      </c>
      <c r="J19" s="50"/>
      <c r="K19" s="6"/>
      <c r="L19" s="6"/>
      <c r="M19" s="6"/>
      <c r="N19" s="6"/>
    </row>
    <row r="20" spans="1:14" s="7" customFormat="1" x14ac:dyDescent="0.2">
      <c r="A20" s="138">
        <v>6</v>
      </c>
      <c r="B20" s="139"/>
      <c r="C20" s="138"/>
      <c r="D20" s="140" t="s">
        <v>1</v>
      </c>
      <c r="E20" s="137">
        <f>E21+E22+E23+E24+E25</f>
        <v>814567.86</v>
      </c>
      <c r="F20" s="137">
        <f>F22+F23+F24+F25+F21</f>
        <v>943910.3</v>
      </c>
      <c r="G20" s="137">
        <f>G21+G22+G23+G24+G25</f>
        <v>778394.11</v>
      </c>
      <c r="H20" s="198">
        <f>H22+H23+H24</f>
        <v>783000.71</v>
      </c>
      <c r="I20" s="198">
        <f>I22+I23+I24</f>
        <v>783000.71</v>
      </c>
      <c r="J20" s="50"/>
      <c r="K20" s="6"/>
      <c r="L20" s="6"/>
      <c r="M20" s="6"/>
      <c r="N20" s="6"/>
    </row>
    <row r="21" spans="1:14" s="7" customFormat="1" x14ac:dyDescent="0.2">
      <c r="A21" s="192"/>
      <c r="B21" s="17">
        <v>63</v>
      </c>
      <c r="C21" s="117"/>
      <c r="D21" s="18" t="s">
        <v>12</v>
      </c>
      <c r="E21" s="19">
        <v>0</v>
      </c>
      <c r="F21" s="19">
        <v>113956.55</v>
      </c>
      <c r="G21" s="19">
        <v>0</v>
      </c>
      <c r="H21" s="44">
        <v>0</v>
      </c>
      <c r="I21" s="44">
        <v>0</v>
      </c>
      <c r="J21" s="50"/>
      <c r="K21" s="6"/>
      <c r="L21" s="6"/>
      <c r="M21" s="6"/>
      <c r="N21" s="6"/>
    </row>
    <row r="22" spans="1:14" s="16" customFormat="1" x14ac:dyDescent="0.2">
      <c r="A22" s="14"/>
      <c r="B22" s="17">
        <v>64</v>
      </c>
      <c r="C22" s="117"/>
      <c r="D22" s="18" t="s">
        <v>31</v>
      </c>
      <c r="E22" s="19">
        <v>694.73</v>
      </c>
      <c r="F22" s="19">
        <v>590.23</v>
      </c>
      <c r="G22" s="19">
        <v>500</v>
      </c>
      <c r="H22" s="44">
        <v>200.71</v>
      </c>
      <c r="I22" s="44">
        <v>200.71</v>
      </c>
      <c r="J22" s="51"/>
      <c r="K22" s="15"/>
      <c r="L22" s="15"/>
      <c r="M22" s="15"/>
      <c r="N22" s="15"/>
    </row>
    <row r="23" spans="1:14" s="7" customFormat="1" x14ac:dyDescent="0.2">
      <c r="A23" s="28"/>
      <c r="B23" s="370">
        <v>65</v>
      </c>
      <c r="C23" s="117"/>
      <c r="D23" s="18" t="s">
        <v>36</v>
      </c>
      <c r="E23" s="44">
        <v>2920</v>
      </c>
      <c r="F23" s="44">
        <v>2800</v>
      </c>
      <c r="G23" s="44">
        <v>2800</v>
      </c>
      <c r="H23" s="44">
        <v>2800</v>
      </c>
      <c r="I23" s="44">
        <v>2800</v>
      </c>
      <c r="J23" s="50"/>
      <c r="K23" s="6"/>
      <c r="L23" s="6"/>
      <c r="M23" s="6"/>
      <c r="N23" s="6"/>
    </row>
    <row r="24" spans="1:14" s="7" customFormat="1" ht="31.5" x14ac:dyDescent="0.2">
      <c r="A24" s="14"/>
      <c r="B24" s="243">
        <v>66</v>
      </c>
      <c r="C24" s="368"/>
      <c r="D24" s="18" t="s">
        <v>9</v>
      </c>
      <c r="E24" s="44">
        <v>810953.13</v>
      </c>
      <c r="F24" s="44">
        <v>820000</v>
      </c>
      <c r="G24" s="44">
        <v>775094.11</v>
      </c>
      <c r="H24" s="44">
        <v>780000</v>
      </c>
      <c r="I24" s="44">
        <v>780000</v>
      </c>
      <c r="J24" s="50"/>
      <c r="K24" s="6"/>
      <c r="L24" s="6"/>
      <c r="M24" s="6"/>
      <c r="N24" s="6"/>
    </row>
    <row r="25" spans="1:14" s="7" customFormat="1" x14ac:dyDescent="0.2">
      <c r="A25" s="28"/>
      <c r="B25" s="24">
        <v>68</v>
      </c>
      <c r="C25" s="25"/>
      <c r="D25" s="18" t="s">
        <v>65</v>
      </c>
      <c r="E25" s="44">
        <v>0</v>
      </c>
      <c r="F25" s="44">
        <v>6563.52</v>
      </c>
      <c r="G25" s="44">
        <v>0</v>
      </c>
      <c r="H25" s="44">
        <v>0</v>
      </c>
      <c r="I25" s="44">
        <v>0</v>
      </c>
      <c r="J25" s="50"/>
      <c r="K25" s="6"/>
      <c r="L25" s="6"/>
      <c r="M25" s="6"/>
      <c r="N25" s="6"/>
    </row>
    <row r="26" spans="1:14" s="7" customFormat="1" x14ac:dyDescent="0.2">
      <c r="A26" s="21"/>
      <c r="B26" s="22"/>
      <c r="C26" s="11">
        <v>31</v>
      </c>
      <c r="D26" s="12" t="s">
        <v>17</v>
      </c>
      <c r="E26" s="13">
        <f>E20</f>
        <v>814567.86</v>
      </c>
      <c r="F26" s="13">
        <f>F20</f>
        <v>943910.3</v>
      </c>
      <c r="G26" s="13">
        <f>G19</f>
        <v>778394.11</v>
      </c>
      <c r="H26" s="199">
        <f>H20</f>
        <v>783000.71</v>
      </c>
      <c r="I26" s="199">
        <f>I20</f>
        <v>783000.71</v>
      </c>
      <c r="J26" s="50"/>
      <c r="K26" s="6"/>
      <c r="L26" s="6"/>
      <c r="M26" s="6"/>
      <c r="N26" s="6"/>
    </row>
    <row r="27" spans="1:14" s="7" customFormat="1" x14ac:dyDescent="0.2">
      <c r="A27" s="298"/>
      <c r="B27" s="299"/>
      <c r="C27" s="292"/>
      <c r="D27" s="293"/>
      <c r="E27" s="294"/>
      <c r="F27" s="294"/>
      <c r="G27" s="294"/>
      <c r="H27" s="297"/>
      <c r="I27" s="294"/>
      <c r="J27" s="50"/>
      <c r="K27" s="6"/>
      <c r="L27" s="6"/>
      <c r="M27" s="6"/>
      <c r="N27" s="6"/>
    </row>
    <row r="28" spans="1:14" s="7" customFormat="1" x14ac:dyDescent="0.2">
      <c r="A28" s="281"/>
      <c r="B28" s="282"/>
      <c r="C28" s="278">
        <v>4</v>
      </c>
      <c r="D28" s="276" t="s">
        <v>146</v>
      </c>
      <c r="E28" s="280">
        <f>E32</f>
        <v>1652228.76</v>
      </c>
      <c r="F28" s="280">
        <f>F32</f>
        <v>1989300</v>
      </c>
      <c r="G28" s="280">
        <f t="shared" ref="G28:I28" si="3">G32</f>
        <v>2417600</v>
      </c>
      <c r="H28" s="280">
        <f t="shared" si="3"/>
        <v>2657074.1800000002</v>
      </c>
      <c r="I28" s="280">
        <f t="shared" si="3"/>
        <v>2657074.1800000002</v>
      </c>
      <c r="J28" s="50"/>
      <c r="K28" s="6"/>
      <c r="L28" s="6"/>
      <c r="M28" s="6"/>
      <c r="N28" s="6"/>
    </row>
    <row r="29" spans="1:14" s="7" customFormat="1" x14ac:dyDescent="0.2">
      <c r="A29" s="138">
        <v>6</v>
      </c>
      <c r="B29" s="139"/>
      <c r="C29" s="138"/>
      <c r="D29" s="140" t="s">
        <v>1</v>
      </c>
      <c r="E29" s="137">
        <f>E31+E30</f>
        <v>1652228.76</v>
      </c>
      <c r="F29" s="137">
        <f>F30+F31</f>
        <v>1989300</v>
      </c>
      <c r="G29" s="131">
        <f>G30+G31</f>
        <v>2417600</v>
      </c>
      <c r="H29" s="198">
        <f>H30</f>
        <v>227600</v>
      </c>
      <c r="I29" s="137">
        <v>227600</v>
      </c>
      <c r="J29" s="50"/>
      <c r="K29" s="6"/>
      <c r="L29" s="6"/>
      <c r="M29" s="6"/>
      <c r="N29" s="6"/>
    </row>
    <row r="30" spans="1:14" s="16" customFormat="1" x14ac:dyDescent="0.2">
      <c r="A30" s="23"/>
      <c r="B30" s="24">
        <v>65</v>
      </c>
      <c r="C30" s="25"/>
      <c r="D30" s="18" t="s">
        <v>36</v>
      </c>
      <c r="E30" s="20">
        <v>31673.9</v>
      </c>
      <c r="F30" s="20">
        <v>219300</v>
      </c>
      <c r="G30" s="20">
        <v>227600</v>
      </c>
      <c r="H30" s="44">
        <v>227600</v>
      </c>
      <c r="I30" s="20">
        <v>227600</v>
      </c>
      <c r="J30" s="51"/>
      <c r="K30" s="15"/>
      <c r="L30" s="15"/>
      <c r="M30" s="15"/>
      <c r="N30" s="15"/>
    </row>
    <row r="31" spans="1:14" s="7" customFormat="1" ht="31.5" x14ac:dyDescent="0.2">
      <c r="A31" s="14"/>
      <c r="B31" s="243">
        <v>67</v>
      </c>
      <c r="C31" s="368"/>
      <c r="D31" s="18" t="s">
        <v>5</v>
      </c>
      <c r="E31" s="20">
        <v>1620554.86</v>
      </c>
      <c r="F31" s="20">
        <v>1770000</v>
      </c>
      <c r="G31" s="20">
        <v>2190000</v>
      </c>
      <c r="H31" s="44">
        <v>2429474.1800000002</v>
      </c>
      <c r="I31" s="20">
        <v>2429474.1800000002</v>
      </c>
      <c r="J31" s="50"/>
      <c r="K31" s="6"/>
      <c r="L31" s="6"/>
      <c r="M31" s="6"/>
      <c r="N31" s="6"/>
    </row>
    <row r="32" spans="1:14" s="7" customFormat="1" ht="30" customHeight="1" x14ac:dyDescent="0.2">
      <c r="A32" s="26"/>
      <c r="B32" s="27"/>
      <c r="C32" s="11">
        <v>43</v>
      </c>
      <c r="D32" s="12" t="s">
        <v>16</v>
      </c>
      <c r="E32" s="13">
        <f>E29</f>
        <v>1652228.76</v>
      </c>
      <c r="F32" s="13">
        <f>F31+F30</f>
        <v>1989300</v>
      </c>
      <c r="G32" s="13">
        <f>G31+G30</f>
        <v>2417600</v>
      </c>
      <c r="H32" s="199">
        <f>H31+H30</f>
        <v>2657074.1800000002</v>
      </c>
      <c r="I32" s="199">
        <f>I31+I30</f>
        <v>2657074.1800000002</v>
      </c>
      <c r="J32" s="50"/>
      <c r="K32" s="6"/>
      <c r="L32" s="6"/>
      <c r="M32" s="6"/>
      <c r="N32" s="6"/>
    </row>
    <row r="33" spans="1:14" s="7" customFormat="1" ht="18" customHeight="1" x14ac:dyDescent="0.2">
      <c r="A33" s="300"/>
      <c r="B33" s="301"/>
      <c r="C33" s="292"/>
      <c r="D33" s="293"/>
      <c r="E33" s="294"/>
      <c r="F33" s="294"/>
      <c r="G33" s="294"/>
      <c r="H33" s="295"/>
      <c r="I33" s="294"/>
      <c r="J33" s="50"/>
      <c r="K33" s="6"/>
      <c r="L33" s="6"/>
      <c r="M33" s="6"/>
      <c r="N33" s="6"/>
    </row>
    <row r="34" spans="1:14" s="7" customFormat="1" ht="30" customHeight="1" x14ac:dyDescent="0.2">
      <c r="A34" s="281"/>
      <c r="B34" s="283"/>
      <c r="C34" s="278">
        <v>1</v>
      </c>
      <c r="D34" s="276" t="s">
        <v>147</v>
      </c>
      <c r="E34" s="274">
        <f>E37</f>
        <v>26327.96</v>
      </c>
      <c r="F34" s="274">
        <f>F37</f>
        <v>23588.1</v>
      </c>
      <c r="G34" s="280">
        <f>G35</f>
        <v>27748.82</v>
      </c>
      <c r="H34" s="275">
        <v>27748.82</v>
      </c>
      <c r="I34" s="275">
        <v>27748.82</v>
      </c>
      <c r="J34" s="50"/>
      <c r="K34" s="6"/>
      <c r="L34" s="6"/>
      <c r="M34" s="6"/>
      <c r="N34" s="6"/>
    </row>
    <row r="35" spans="1:14" s="7" customFormat="1" ht="30.75" customHeight="1" x14ac:dyDescent="0.2">
      <c r="A35" s="138">
        <v>6</v>
      </c>
      <c r="B35" s="139"/>
      <c r="C35" s="138"/>
      <c r="D35" s="140" t="s">
        <v>1</v>
      </c>
      <c r="E35" s="137">
        <f>E36</f>
        <v>26327.96</v>
      </c>
      <c r="F35" s="137">
        <v>23588.1</v>
      </c>
      <c r="G35" s="131">
        <f>G36</f>
        <v>27748.82</v>
      </c>
      <c r="H35" s="131">
        <v>27748.82</v>
      </c>
      <c r="I35" s="131">
        <v>27748.82</v>
      </c>
      <c r="J35" s="50"/>
      <c r="K35" s="6"/>
      <c r="L35" s="6"/>
      <c r="M35" s="6"/>
      <c r="N35" s="6"/>
    </row>
    <row r="36" spans="1:14" s="4" customFormat="1" ht="31.5" x14ac:dyDescent="0.2">
      <c r="A36" s="14"/>
      <c r="B36" s="243">
        <v>67</v>
      </c>
      <c r="C36" s="368"/>
      <c r="D36" s="18" t="s">
        <v>5</v>
      </c>
      <c r="E36" s="20">
        <v>26327.96</v>
      </c>
      <c r="F36" s="20">
        <v>23588.1</v>
      </c>
      <c r="G36" s="20">
        <v>27748.82</v>
      </c>
      <c r="H36" s="20">
        <v>27748.82</v>
      </c>
      <c r="I36" s="20">
        <v>27748.82</v>
      </c>
      <c r="J36" s="49"/>
      <c r="K36" s="1"/>
      <c r="L36" s="1"/>
      <c r="M36" s="1"/>
      <c r="N36" s="1"/>
    </row>
    <row r="37" spans="1:14" s="4" customFormat="1" x14ac:dyDescent="0.2">
      <c r="A37" s="9"/>
      <c r="B37" s="9"/>
      <c r="C37" s="11" t="s">
        <v>18</v>
      </c>
      <c r="D37" s="12" t="s">
        <v>19</v>
      </c>
      <c r="E37" s="13">
        <f>E35</f>
        <v>26327.96</v>
      </c>
      <c r="F37" s="13">
        <f>F35</f>
        <v>23588.1</v>
      </c>
      <c r="G37" s="13">
        <f>G34</f>
        <v>27748.82</v>
      </c>
      <c r="H37" s="199">
        <f>H34</f>
        <v>27748.82</v>
      </c>
      <c r="I37" s="199">
        <f>I34</f>
        <v>27748.82</v>
      </c>
      <c r="J37" s="49"/>
      <c r="K37" s="1"/>
      <c r="L37" s="1"/>
      <c r="M37" s="1"/>
      <c r="N37" s="1"/>
    </row>
    <row r="38" spans="1:14" s="4" customFormat="1" x14ac:dyDescent="0.2">
      <c r="A38" s="290"/>
      <c r="B38" s="290"/>
      <c r="C38" s="292"/>
      <c r="D38" s="293"/>
      <c r="E38" s="294"/>
      <c r="F38" s="294"/>
      <c r="G38" s="294"/>
      <c r="H38" s="295"/>
      <c r="I38" s="294"/>
      <c r="J38" s="49"/>
      <c r="K38" s="1"/>
      <c r="L38" s="1"/>
      <c r="M38" s="1"/>
      <c r="N38" s="1"/>
    </row>
    <row r="39" spans="1:14" s="4" customFormat="1" x14ac:dyDescent="0.2">
      <c r="A39" s="271"/>
      <c r="B39" s="271"/>
      <c r="C39" s="278">
        <v>44</v>
      </c>
      <c r="D39" s="276" t="s">
        <v>148</v>
      </c>
      <c r="E39" s="280">
        <f>E42</f>
        <v>53089.120000000003</v>
      </c>
      <c r="F39" s="280">
        <f>F42</f>
        <v>173704</v>
      </c>
      <c r="G39" s="274">
        <f>G40</f>
        <v>186560</v>
      </c>
      <c r="H39" s="275">
        <v>186560</v>
      </c>
      <c r="I39" s="274">
        <v>186560</v>
      </c>
      <c r="J39" s="49"/>
      <c r="K39" s="1"/>
      <c r="L39" s="1"/>
      <c r="M39" s="1"/>
      <c r="N39" s="1"/>
    </row>
    <row r="40" spans="1:14" s="4" customFormat="1" x14ac:dyDescent="0.2">
      <c r="A40" s="138">
        <v>6</v>
      </c>
      <c r="B40" s="139"/>
      <c r="C40" s="138"/>
      <c r="D40" s="140" t="s">
        <v>1</v>
      </c>
      <c r="E40" s="131">
        <f>E41</f>
        <v>53089.120000000003</v>
      </c>
      <c r="F40" s="131">
        <f>F41</f>
        <v>173704</v>
      </c>
      <c r="G40" s="137">
        <f>G41</f>
        <v>186560</v>
      </c>
      <c r="H40" s="198">
        <v>186560</v>
      </c>
      <c r="I40" s="137">
        <v>186560</v>
      </c>
      <c r="J40" s="49"/>
      <c r="K40" s="1"/>
      <c r="L40" s="1"/>
      <c r="M40" s="1"/>
      <c r="N40" s="1"/>
    </row>
    <row r="41" spans="1:14" s="30" customFormat="1" ht="31.5" x14ac:dyDescent="0.2">
      <c r="A41" s="14"/>
      <c r="B41" s="243">
        <v>67</v>
      </c>
      <c r="C41" s="368"/>
      <c r="D41" s="18" t="s">
        <v>5</v>
      </c>
      <c r="E41" s="20">
        <v>53089.120000000003</v>
      </c>
      <c r="F41" s="20">
        <v>173704</v>
      </c>
      <c r="G41" s="20">
        <v>186560</v>
      </c>
      <c r="H41" s="44">
        <v>186560</v>
      </c>
      <c r="I41" s="20">
        <v>186560</v>
      </c>
      <c r="J41" s="48"/>
      <c r="K41" s="29"/>
      <c r="L41" s="29"/>
      <c r="M41" s="29"/>
      <c r="N41" s="29"/>
    </row>
    <row r="42" spans="1:14" s="30" customFormat="1" x14ac:dyDescent="0.2">
      <c r="A42" s="9"/>
      <c r="B42" s="9"/>
      <c r="C42" s="11">
        <v>44</v>
      </c>
      <c r="D42" s="12" t="s">
        <v>40</v>
      </c>
      <c r="E42" s="13">
        <f>E41</f>
        <v>53089.120000000003</v>
      </c>
      <c r="F42" s="13">
        <v>173704</v>
      </c>
      <c r="G42" s="13">
        <f>G41</f>
        <v>186560</v>
      </c>
      <c r="H42" s="199">
        <f>H39</f>
        <v>186560</v>
      </c>
      <c r="I42" s="199">
        <f>I39</f>
        <v>186560</v>
      </c>
      <c r="J42" s="48"/>
      <c r="K42" s="29"/>
      <c r="L42" s="29"/>
      <c r="M42" s="29"/>
      <c r="N42" s="29"/>
    </row>
    <row r="43" spans="1:14" s="30" customFormat="1" x14ac:dyDescent="0.2">
      <c r="A43" s="290"/>
      <c r="B43" s="290"/>
      <c r="C43" s="292"/>
      <c r="D43" s="293"/>
      <c r="E43" s="294"/>
      <c r="F43" s="294"/>
      <c r="G43" s="294"/>
      <c r="H43" s="295"/>
      <c r="I43" s="294"/>
      <c r="J43" s="48"/>
      <c r="K43" s="29"/>
      <c r="L43" s="29"/>
      <c r="M43" s="29"/>
      <c r="N43" s="29"/>
    </row>
    <row r="44" spans="1:14" s="30" customFormat="1" x14ac:dyDescent="0.2">
      <c r="A44" s="271"/>
      <c r="B44" s="271"/>
      <c r="C44" s="273">
        <v>6</v>
      </c>
      <c r="D44" s="276" t="s">
        <v>149</v>
      </c>
      <c r="E44" s="274">
        <f>E47</f>
        <v>790</v>
      </c>
      <c r="F44" s="274">
        <f>F47</f>
        <v>329.56</v>
      </c>
      <c r="G44" s="274">
        <v>0</v>
      </c>
      <c r="H44" s="275">
        <v>0</v>
      </c>
      <c r="I44" s="274">
        <v>0</v>
      </c>
      <c r="J44" s="48"/>
      <c r="K44" s="29"/>
      <c r="L44" s="29"/>
      <c r="M44" s="29"/>
      <c r="N44" s="29"/>
    </row>
    <row r="45" spans="1:14" s="4" customFormat="1" x14ac:dyDescent="0.2">
      <c r="A45" s="138">
        <v>6</v>
      </c>
      <c r="B45" s="139"/>
      <c r="C45" s="138"/>
      <c r="D45" s="140" t="s">
        <v>1</v>
      </c>
      <c r="E45" s="203">
        <v>79</v>
      </c>
      <c r="F45" s="203">
        <v>329.56</v>
      </c>
      <c r="G45" s="203">
        <v>0</v>
      </c>
      <c r="H45" s="203">
        <v>0</v>
      </c>
      <c r="I45" s="203">
        <v>0</v>
      </c>
      <c r="J45" s="49"/>
      <c r="K45" s="1"/>
      <c r="L45" s="1"/>
      <c r="M45" s="1"/>
      <c r="N45" s="1"/>
    </row>
    <row r="46" spans="1:14" s="4" customFormat="1" ht="31.5" x14ac:dyDescent="0.2">
      <c r="A46" s="23"/>
      <c r="B46" s="24">
        <v>66</v>
      </c>
      <c r="C46" s="25"/>
      <c r="D46" s="18" t="s">
        <v>9</v>
      </c>
      <c r="E46" s="20">
        <v>790</v>
      </c>
      <c r="F46" s="20">
        <v>329.56</v>
      </c>
      <c r="G46" s="20">
        <v>0</v>
      </c>
      <c r="H46" s="20">
        <v>0</v>
      </c>
      <c r="I46" s="20">
        <v>0</v>
      </c>
      <c r="J46" s="49"/>
      <c r="K46" s="1"/>
      <c r="L46" s="1"/>
      <c r="M46" s="1"/>
      <c r="N46" s="1"/>
    </row>
    <row r="47" spans="1:14" s="4" customFormat="1" x14ac:dyDescent="0.2">
      <c r="A47" s="21"/>
      <c r="B47" s="31"/>
      <c r="C47" s="204">
        <v>61</v>
      </c>
      <c r="D47" s="118" t="s">
        <v>115</v>
      </c>
      <c r="E47" s="42">
        <v>790</v>
      </c>
      <c r="F47" s="42">
        <v>329.56</v>
      </c>
      <c r="G47" s="42">
        <v>0</v>
      </c>
      <c r="H47" s="42">
        <v>0</v>
      </c>
      <c r="I47" s="42">
        <v>0</v>
      </c>
      <c r="J47" s="49"/>
      <c r="K47" s="1"/>
      <c r="L47" s="1"/>
      <c r="M47" s="1"/>
      <c r="N47" s="1"/>
    </row>
    <row r="48" spans="1:14" s="4" customFormat="1" x14ac:dyDescent="0.2">
      <c r="A48" s="298"/>
      <c r="B48" s="302"/>
      <c r="C48" s="303"/>
      <c r="D48" s="296"/>
      <c r="E48" s="196"/>
      <c r="F48" s="196"/>
      <c r="G48" s="196"/>
      <c r="H48" s="196"/>
      <c r="I48" s="196"/>
      <c r="J48" s="49"/>
      <c r="K48" s="1"/>
      <c r="L48" s="1"/>
      <c r="M48" s="1"/>
      <c r="N48" s="1"/>
    </row>
    <row r="49" spans="1:14" s="4" customFormat="1" ht="31.5" x14ac:dyDescent="0.2">
      <c r="A49" s="279"/>
      <c r="B49" s="282"/>
      <c r="C49" s="278">
        <v>7</v>
      </c>
      <c r="D49" s="277" t="s">
        <v>150</v>
      </c>
      <c r="E49" s="280">
        <f>E54</f>
        <v>5600.41</v>
      </c>
      <c r="F49" s="280">
        <f>F54</f>
        <v>4672.29</v>
      </c>
      <c r="G49" s="280">
        <f>G54</f>
        <v>9672.2900000000009</v>
      </c>
      <c r="H49" s="280">
        <f>H50+H52</f>
        <v>4672.29</v>
      </c>
      <c r="I49" s="280">
        <f>I50+I52</f>
        <v>4672.29</v>
      </c>
      <c r="J49" s="49"/>
      <c r="K49" s="1"/>
      <c r="L49" s="1"/>
      <c r="M49" s="1"/>
      <c r="N49" s="1"/>
    </row>
    <row r="50" spans="1:14" s="30" customFormat="1" x14ac:dyDescent="0.2">
      <c r="A50" s="138">
        <v>6</v>
      </c>
      <c r="B50" s="139"/>
      <c r="C50" s="138"/>
      <c r="D50" s="140" t="s">
        <v>1</v>
      </c>
      <c r="E50" s="137">
        <f>E51</f>
        <v>2543.61</v>
      </c>
      <c r="F50" s="137">
        <v>4600</v>
      </c>
      <c r="G50" s="137">
        <v>4600</v>
      </c>
      <c r="H50" s="198">
        <v>4600</v>
      </c>
      <c r="I50" s="137">
        <v>4600</v>
      </c>
      <c r="J50" s="48"/>
      <c r="K50" s="29"/>
      <c r="L50" s="29"/>
      <c r="M50" s="29"/>
      <c r="N50" s="29"/>
    </row>
    <row r="51" spans="1:14" s="4" customFormat="1" x14ac:dyDescent="0.2">
      <c r="A51" s="28"/>
      <c r="B51" s="24">
        <v>65</v>
      </c>
      <c r="C51" s="25"/>
      <c r="D51" s="18" t="s">
        <v>36</v>
      </c>
      <c r="E51" s="20">
        <v>2543.61</v>
      </c>
      <c r="F51" s="20">
        <v>4600</v>
      </c>
      <c r="G51" s="20">
        <v>4600</v>
      </c>
      <c r="H51" s="44">
        <v>4600</v>
      </c>
      <c r="I51" s="20">
        <v>4600</v>
      </c>
      <c r="J51" s="49"/>
      <c r="K51" s="1"/>
      <c r="L51" s="1"/>
      <c r="M51" s="1"/>
      <c r="N51" s="1"/>
    </row>
    <row r="52" spans="1:14" s="4" customFormat="1" ht="31.5" x14ac:dyDescent="0.2">
      <c r="A52" s="120">
        <v>7</v>
      </c>
      <c r="B52" s="134"/>
      <c r="C52" s="135"/>
      <c r="D52" s="136" t="s">
        <v>2</v>
      </c>
      <c r="E52" s="137">
        <f>E53</f>
        <v>3056.8</v>
      </c>
      <c r="F52" s="137">
        <v>72.290000000000006</v>
      </c>
      <c r="G52" s="137">
        <v>5072.29</v>
      </c>
      <c r="H52" s="198">
        <v>72.290000000000006</v>
      </c>
      <c r="I52" s="137">
        <v>72.290000000000006</v>
      </c>
      <c r="J52" s="49"/>
      <c r="K52" s="1"/>
      <c r="L52" s="1"/>
      <c r="M52" s="1"/>
      <c r="N52" s="1"/>
    </row>
    <row r="53" spans="1:14" s="4" customFormat="1" x14ac:dyDescent="0.2">
      <c r="A53" s="23"/>
      <c r="B53" s="28">
        <v>72</v>
      </c>
      <c r="C53" s="25"/>
      <c r="D53" s="369" t="s">
        <v>35</v>
      </c>
      <c r="E53" s="19">
        <v>3056.8</v>
      </c>
      <c r="F53" s="19">
        <v>72.290000000000006</v>
      </c>
      <c r="G53" s="19">
        <v>5072.29</v>
      </c>
      <c r="H53" s="44">
        <v>72.290000000000006</v>
      </c>
      <c r="I53" s="19">
        <v>72.290000000000006</v>
      </c>
      <c r="J53" s="49"/>
      <c r="K53" s="1"/>
      <c r="L53" s="1"/>
      <c r="M53" s="1"/>
      <c r="N53" s="1"/>
    </row>
    <row r="54" spans="1:14" s="4" customFormat="1" x14ac:dyDescent="0.2">
      <c r="A54" s="21"/>
      <c r="B54" s="31"/>
      <c r="C54" s="11">
        <v>71</v>
      </c>
      <c r="D54" s="12" t="s">
        <v>37</v>
      </c>
      <c r="E54" s="13">
        <v>5600.41</v>
      </c>
      <c r="F54" s="13">
        <f>F52+F50</f>
        <v>4672.29</v>
      </c>
      <c r="G54" s="13">
        <f>G52+G50</f>
        <v>9672.2900000000009</v>
      </c>
      <c r="H54" s="199">
        <f>H49</f>
        <v>4672.29</v>
      </c>
      <c r="I54" s="199">
        <f>I49</f>
        <v>4672.29</v>
      </c>
      <c r="J54" s="49"/>
      <c r="K54" s="1"/>
      <c r="L54" s="1"/>
      <c r="M54" s="1"/>
      <c r="N54" s="1"/>
    </row>
    <row r="55" spans="1:14" s="4" customFormat="1" x14ac:dyDescent="0.2">
      <c r="A55" s="469" t="s">
        <v>30</v>
      </c>
      <c r="B55" s="469"/>
      <c r="C55" s="469"/>
      <c r="D55" s="469"/>
      <c r="E55" s="32">
        <f>E12+E17+E26+E32+E42+E47+E54+E37</f>
        <v>2665174.1800000002</v>
      </c>
      <c r="F55" s="32">
        <f>F12+F17+F26+F32+F42+F47+F54+F37</f>
        <v>3419515.3800000004</v>
      </c>
      <c r="G55" s="32">
        <f>G9+G14+G19+G28+G34+G39+G44+G49</f>
        <v>3617975.2199999997</v>
      </c>
      <c r="H55" s="32">
        <f>H9+H14+H19+H28+H34+H39+H44+H49</f>
        <v>3837056</v>
      </c>
      <c r="I55" s="32">
        <f>I9+I14+I19+I28+I34+I39+I44+I49</f>
        <v>3837056</v>
      </c>
      <c r="J55" s="49"/>
      <c r="K55" s="1"/>
      <c r="L55" s="1"/>
      <c r="M55" s="1"/>
      <c r="N55" s="1"/>
    </row>
    <row r="56" spans="1:14" s="4" customFormat="1" ht="24" customHeight="1" x14ac:dyDescent="0.2">
      <c r="A56" s="33"/>
      <c r="B56" s="33"/>
      <c r="C56" s="33"/>
      <c r="D56" s="33"/>
      <c r="E56" s="184"/>
      <c r="F56" s="184"/>
      <c r="G56" s="49"/>
      <c r="H56" s="49"/>
      <c r="I56" s="49"/>
      <c r="J56" s="49"/>
      <c r="K56" s="1"/>
      <c r="L56" s="1">
        <v>72</v>
      </c>
      <c r="M56" s="1"/>
      <c r="N56" s="1"/>
    </row>
    <row r="57" spans="1:14" s="4" customFormat="1" x14ac:dyDescent="0.2">
      <c r="A57" s="33"/>
      <c r="B57" s="33"/>
      <c r="C57" s="33"/>
      <c r="D57" s="33"/>
      <c r="E57" s="34"/>
      <c r="F57" s="184"/>
      <c r="G57" s="49"/>
      <c r="H57" s="1"/>
      <c r="I57" s="49"/>
      <c r="J57" s="49"/>
      <c r="K57" s="1"/>
      <c r="L57" s="1"/>
      <c r="M57" s="1"/>
      <c r="N57" s="1"/>
    </row>
    <row r="58" spans="1:14" s="4" customFormat="1" x14ac:dyDescent="0.2">
      <c r="A58" s="30"/>
      <c r="B58" s="33"/>
      <c r="C58" s="33"/>
      <c r="D58" s="33"/>
      <c r="E58" s="33"/>
      <c r="F58" s="33"/>
      <c r="G58" s="1"/>
      <c r="H58" s="49"/>
      <c r="I58" s="49"/>
      <c r="J58" s="49"/>
      <c r="K58" s="1"/>
      <c r="L58" s="1"/>
      <c r="M58" s="1"/>
      <c r="N58" s="1"/>
    </row>
    <row r="59" spans="1:14" s="7" customFormat="1" ht="15.75" customHeight="1" x14ac:dyDescent="0.2">
      <c r="A59" s="467" t="s">
        <v>23</v>
      </c>
      <c r="B59" s="468"/>
      <c r="C59" s="468"/>
      <c r="D59" s="468"/>
      <c r="E59" s="468"/>
      <c r="F59" s="468"/>
      <c r="G59" s="468"/>
      <c r="H59" s="50"/>
      <c r="I59" s="50"/>
      <c r="J59" s="50"/>
      <c r="K59" s="6"/>
      <c r="L59" s="6"/>
      <c r="M59" s="6"/>
      <c r="N59" s="6"/>
    </row>
    <row r="60" spans="1:14" s="4" customFormat="1" ht="47.25" x14ac:dyDescent="0.2">
      <c r="A60" s="2" t="s">
        <v>14</v>
      </c>
      <c r="B60" s="2" t="s">
        <v>33</v>
      </c>
      <c r="C60" s="2" t="s">
        <v>74</v>
      </c>
      <c r="D60" s="52" t="s">
        <v>4</v>
      </c>
      <c r="E60" s="66" t="s">
        <v>124</v>
      </c>
      <c r="F60" s="220" t="s">
        <v>128</v>
      </c>
      <c r="G60" s="67" t="s">
        <v>125</v>
      </c>
      <c r="H60" s="233" t="s">
        <v>126</v>
      </c>
      <c r="I60" s="220" t="s">
        <v>127</v>
      </c>
      <c r="J60" s="49"/>
      <c r="K60" s="1"/>
      <c r="L60" s="1"/>
      <c r="M60" s="1"/>
      <c r="N60" s="1"/>
    </row>
    <row r="61" spans="1:14" s="4" customFormat="1" x14ac:dyDescent="0.2">
      <c r="A61" s="464">
        <v>1</v>
      </c>
      <c r="B61" s="464"/>
      <c r="C61" s="464"/>
      <c r="D61" s="464"/>
      <c r="E61" s="116">
        <v>2</v>
      </c>
      <c r="F61" s="116">
        <v>3</v>
      </c>
      <c r="G61" s="5">
        <v>4</v>
      </c>
      <c r="H61" s="5">
        <v>5</v>
      </c>
      <c r="I61" s="5">
        <v>6</v>
      </c>
      <c r="J61" s="49"/>
      <c r="K61" s="1"/>
      <c r="L61" s="1"/>
      <c r="M61" s="1"/>
      <c r="N61" s="1"/>
    </row>
    <row r="62" spans="1:14" s="4" customFormat="1" x14ac:dyDescent="0.2">
      <c r="A62" s="335"/>
      <c r="B62" s="335"/>
      <c r="C62" s="335"/>
      <c r="D62" s="336" t="s">
        <v>153</v>
      </c>
      <c r="E62" s="337">
        <f>E128</f>
        <v>3254139.67</v>
      </c>
      <c r="F62" s="337">
        <f t="shared" ref="F62:I62" si="4">F128</f>
        <v>3857878.2900000005</v>
      </c>
      <c r="G62" s="337">
        <f t="shared" si="4"/>
        <v>3820962.29</v>
      </c>
      <c r="H62" s="337">
        <f t="shared" si="4"/>
        <v>3837056</v>
      </c>
      <c r="I62" s="337">
        <f t="shared" si="4"/>
        <v>3837056</v>
      </c>
      <c r="J62" s="49"/>
      <c r="K62" s="1"/>
      <c r="L62" s="1"/>
      <c r="M62" s="1"/>
      <c r="N62" s="1"/>
    </row>
    <row r="63" spans="1:14" s="4" customFormat="1" x14ac:dyDescent="0.2">
      <c r="A63" s="281"/>
      <c r="B63" s="283"/>
      <c r="C63" s="278">
        <v>1</v>
      </c>
      <c r="D63" s="276" t="s">
        <v>147</v>
      </c>
      <c r="E63" s="340">
        <f>E67</f>
        <v>26327.96</v>
      </c>
      <c r="F63" s="340">
        <f>F67</f>
        <v>23588.1</v>
      </c>
      <c r="G63" s="343">
        <f>G64</f>
        <v>27748.82</v>
      </c>
      <c r="H63" s="344">
        <v>27748.82</v>
      </c>
      <c r="I63" s="345">
        <v>27748.82</v>
      </c>
      <c r="J63" s="49"/>
      <c r="K63" s="1"/>
      <c r="L63" s="1"/>
      <c r="M63" s="1"/>
      <c r="N63" s="1"/>
    </row>
    <row r="64" spans="1:14" s="4" customFormat="1" x14ac:dyDescent="0.2">
      <c r="A64" s="125">
        <v>3</v>
      </c>
      <c r="B64" s="125"/>
      <c r="C64" s="126"/>
      <c r="D64" s="127" t="s">
        <v>23</v>
      </c>
      <c r="E64" s="128">
        <f>E65+E66</f>
        <v>26327.96</v>
      </c>
      <c r="F64" s="128">
        <f>F66</f>
        <v>23588.1</v>
      </c>
      <c r="G64" s="128">
        <f>G66</f>
        <v>27748.82</v>
      </c>
      <c r="H64" s="128">
        <v>27748.82</v>
      </c>
      <c r="I64" s="133">
        <v>27748.82</v>
      </c>
      <c r="J64" s="49"/>
      <c r="K64" s="1"/>
      <c r="L64" s="1"/>
      <c r="M64" s="1"/>
      <c r="N64" s="1"/>
    </row>
    <row r="65" spans="1:14" s="4" customFormat="1" x14ac:dyDescent="0.2">
      <c r="A65" s="244"/>
      <c r="B65" s="381" t="s">
        <v>130</v>
      </c>
      <c r="C65" s="373"/>
      <c r="D65" s="245" t="s">
        <v>6</v>
      </c>
      <c r="E65" s="201">
        <v>3498.51</v>
      </c>
      <c r="F65" s="201">
        <v>0</v>
      </c>
      <c r="G65" s="201">
        <v>0</v>
      </c>
      <c r="H65" s="201">
        <v>0</v>
      </c>
      <c r="I65" s="201">
        <v>0</v>
      </c>
      <c r="J65" s="49"/>
      <c r="K65" s="1"/>
      <c r="L65" s="1"/>
      <c r="M65" s="1"/>
      <c r="N65" s="1"/>
    </row>
    <row r="66" spans="1:14" s="47" customFormat="1" x14ac:dyDescent="0.2">
      <c r="A66" s="371"/>
      <c r="B66" s="243" t="s">
        <v>38</v>
      </c>
      <c r="C66" s="371"/>
      <c r="D66" s="374" t="s">
        <v>7</v>
      </c>
      <c r="E66" s="20">
        <v>22829.45</v>
      </c>
      <c r="F66" s="20">
        <v>23588.1</v>
      </c>
      <c r="G66" s="20">
        <v>27748.82</v>
      </c>
      <c r="H66" s="201">
        <v>27748.82</v>
      </c>
      <c r="I66" s="20">
        <v>27748.82</v>
      </c>
      <c r="J66" s="141"/>
      <c r="K66" s="372"/>
      <c r="L66" s="372"/>
      <c r="M66" s="372"/>
      <c r="N66" s="372"/>
    </row>
    <row r="67" spans="1:14" s="4" customFormat="1" x14ac:dyDescent="0.2">
      <c r="A67" s="21"/>
      <c r="B67" s="11"/>
      <c r="C67" s="36" t="s">
        <v>18</v>
      </c>
      <c r="D67" s="37" t="s">
        <v>20</v>
      </c>
      <c r="E67" s="38">
        <f>E64</f>
        <v>26327.96</v>
      </c>
      <c r="F67" s="38">
        <f>F64</f>
        <v>23588.1</v>
      </c>
      <c r="G67" s="38">
        <f>G64</f>
        <v>27748.82</v>
      </c>
      <c r="H67" s="38">
        <f>H64</f>
        <v>27748.82</v>
      </c>
      <c r="I67" s="38">
        <f>I64</f>
        <v>27748.82</v>
      </c>
      <c r="J67" s="49"/>
      <c r="K67" s="1"/>
      <c r="L67" s="1"/>
      <c r="M67" s="1"/>
      <c r="N67" s="1"/>
    </row>
    <row r="68" spans="1:14" s="4" customFormat="1" x14ac:dyDescent="0.2">
      <c r="A68" s="298"/>
      <c r="B68" s="292"/>
      <c r="C68" s="307"/>
      <c r="D68" s="308"/>
      <c r="E68" s="309"/>
      <c r="F68" s="309"/>
      <c r="G68" s="309"/>
      <c r="H68" s="295"/>
      <c r="I68" s="309"/>
      <c r="J68" s="49"/>
      <c r="K68" s="1"/>
      <c r="L68" s="1"/>
      <c r="M68" s="1"/>
      <c r="N68" s="1"/>
    </row>
    <row r="69" spans="1:14" s="4" customFormat="1" x14ac:dyDescent="0.2">
      <c r="A69" s="288"/>
      <c r="B69" s="278"/>
      <c r="C69" s="289" t="s">
        <v>151</v>
      </c>
      <c r="D69" s="289" t="s">
        <v>152</v>
      </c>
      <c r="E69" s="275">
        <f>E80</f>
        <v>599443.24</v>
      </c>
      <c r="F69" s="275">
        <f>F80</f>
        <v>1365329.14</v>
      </c>
      <c r="G69" s="275">
        <f>G80</f>
        <v>1002481.18</v>
      </c>
      <c r="H69" s="275">
        <f t="shared" ref="H69" si="5">H80</f>
        <v>783000.71</v>
      </c>
      <c r="I69" s="275">
        <f t="shared" ref="I69" si="6">I80</f>
        <v>783000.71</v>
      </c>
      <c r="J69" s="49"/>
      <c r="K69" s="1"/>
      <c r="L69" s="1"/>
      <c r="M69" s="1"/>
      <c r="N69" s="1"/>
    </row>
    <row r="70" spans="1:14" s="4" customFormat="1" x14ac:dyDescent="0.2">
      <c r="A70" s="120"/>
      <c r="B70" s="121">
        <v>3</v>
      </c>
      <c r="C70" s="122"/>
      <c r="D70" s="123" t="s">
        <v>23</v>
      </c>
      <c r="E70" s="124">
        <f>E71+E72+E73+E74+E75</f>
        <v>162962.32</v>
      </c>
      <c r="F70" s="124">
        <f>F71+F72+F73</f>
        <v>1139166.8599999999</v>
      </c>
      <c r="G70" s="124">
        <f>G71+G72+G73</f>
        <v>1002481.18</v>
      </c>
      <c r="H70" s="128">
        <f>H71+H72+H73</f>
        <v>770977</v>
      </c>
      <c r="I70" s="128">
        <f>I71+I72+I73</f>
        <v>770977</v>
      </c>
      <c r="J70" s="49"/>
      <c r="K70" s="1"/>
      <c r="L70" s="1"/>
      <c r="M70" s="1"/>
      <c r="N70" s="1"/>
    </row>
    <row r="71" spans="1:14" s="4" customFormat="1" x14ac:dyDescent="0.2">
      <c r="A71" s="28"/>
      <c r="B71" s="243">
        <v>31</v>
      </c>
      <c r="C71" s="28"/>
      <c r="D71" s="40" t="s">
        <v>6</v>
      </c>
      <c r="E71" s="20">
        <v>68157.399999999994</v>
      </c>
      <c r="F71" s="20">
        <v>324291.17</v>
      </c>
      <c r="G71" s="20">
        <v>212130</v>
      </c>
      <c r="H71" s="201">
        <v>32400</v>
      </c>
      <c r="I71" s="201">
        <v>32400</v>
      </c>
      <c r="J71" s="49"/>
      <c r="K71" s="1"/>
      <c r="L71" s="1"/>
      <c r="M71" s="1"/>
      <c r="N71" s="1"/>
    </row>
    <row r="72" spans="1:14" s="4" customFormat="1" x14ac:dyDescent="0.2">
      <c r="A72" s="28"/>
      <c r="B72" s="243">
        <v>32</v>
      </c>
      <c r="C72" s="28"/>
      <c r="D72" s="40" t="s">
        <v>7</v>
      </c>
      <c r="E72" s="20">
        <v>92071.23</v>
      </c>
      <c r="F72" s="20">
        <v>812075.69</v>
      </c>
      <c r="G72" s="20">
        <v>787551.18</v>
      </c>
      <c r="H72" s="201">
        <v>735777</v>
      </c>
      <c r="I72" s="201">
        <v>735777</v>
      </c>
      <c r="J72" s="49"/>
      <c r="K72" s="1"/>
      <c r="L72" s="1"/>
      <c r="M72" s="1"/>
      <c r="N72" s="1"/>
    </row>
    <row r="73" spans="1:14" s="4" customFormat="1" x14ac:dyDescent="0.2">
      <c r="A73" s="28"/>
      <c r="B73" s="243">
        <v>34</v>
      </c>
      <c r="C73" s="28"/>
      <c r="D73" s="40" t="s">
        <v>10</v>
      </c>
      <c r="E73" s="44">
        <v>2233.4299999999998</v>
      </c>
      <c r="F73" s="44">
        <v>2800</v>
      </c>
      <c r="G73" s="44">
        <v>2800</v>
      </c>
      <c r="H73" s="201">
        <v>2800</v>
      </c>
      <c r="I73" s="201">
        <v>2800</v>
      </c>
      <c r="J73" s="49"/>
      <c r="K73" s="1"/>
      <c r="L73" s="1"/>
      <c r="M73" s="1"/>
      <c r="N73" s="1"/>
    </row>
    <row r="74" spans="1:14" s="7" customFormat="1" x14ac:dyDescent="0.2">
      <c r="A74" s="28"/>
      <c r="B74" s="24">
        <v>36</v>
      </c>
      <c r="C74" s="28"/>
      <c r="D74" s="374" t="s">
        <v>129</v>
      </c>
      <c r="E74" s="20">
        <v>0.26</v>
      </c>
      <c r="F74" s="20">
        <v>0</v>
      </c>
      <c r="G74" s="20">
        <v>0</v>
      </c>
      <c r="H74" s="201">
        <v>0</v>
      </c>
      <c r="I74" s="201">
        <v>0</v>
      </c>
      <c r="J74" s="50"/>
      <c r="K74" s="6"/>
      <c r="L74" s="6"/>
      <c r="M74" s="6"/>
      <c r="N74" s="6"/>
    </row>
    <row r="75" spans="1:14" s="7" customFormat="1" x14ac:dyDescent="0.2">
      <c r="A75" s="28"/>
      <c r="B75" s="24">
        <v>38</v>
      </c>
      <c r="C75" s="28"/>
      <c r="D75" s="374" t="s">
        <v>131</v>
      </c>
      <c r="E75" s="20">
        <v>500</v>
      </c>
      <c r="F75" s="20">
        <v>0</v>
      </c>
      <c r="G75" s="20">
        <v>0</v>
      </c>
      <c r="H75" s="201">
        <v>0</v>
      </c>
      <c r="I75" s="201">
        <v>0</v>
      </c>
      <c r="J75" s="50"/>
      <c r="K75" s="6"/>
      <c r="L75" s="6"/>
      <c r="M75" s="6"/>
      <c r="N75" s="6"/>
    </row>
    <row r="76" spans="1:14" s="4" customFormat="1" x14ac:dyDescent="0.2">
      <c r="A76" s="119"/>
      <c r="B76" s="129" t="s">
        <v>43</v>
      </c>
      <c r="C76" s="130"/>
      <c r="D76" s="123" t="s">
        <v>82</v>
      </c>
      <c r="E76" s="131">
        <f>E77+E78+E79</f>
        <v>436480.92000000004</v>
      </c>
      <c r="F76" s="131">
        <f>F77+F78+F79</f>
        <v>226162.28</v>
      </c>
      <c r="G76" s="131">
        <v>0</v>
      </c>
      <c r="H76" s="128">
        <f>H77+H78</f>
        <v>12023.71</v>
      </c>
      <c r="I76" s="128">
        <f>I77+I78</f>
        <v>12023.71</v>
      </c>
      <c r="J76" s="49"/>
      <c r="K76" s="1"/>
      <c r="L76" s="1"/>
      <c r="M76" s="1"/>
      <c r="N76" s="1"/>
    </row>
    <row r="77" spans="1:14" s="4" customFormat="1" x14ac:dyDescent="0.2">
      <c r="A77" s="28"/>
      <c r="B77" s="243" t="s">
        <v>22</v>
      </c>
      <c r="C77" s="243"/>
      <c r="D77" s="40" t="s">
        <v>42</v>
      </c>
      <c r="E77" s="20">
        <v>1571.26</v>
      </c>
      <c r="F77" s="20">
        <v>0</v>
      </c>
      <c r="G77" s="20">
        <v>0</v>
      </c>
      <c r="H77" s="201">
        <v>220</v>
      </c>
      <c r="I77" s="201">
        <v>220</v>
      </c>
      <c r="J77" s="49"/>
      <c r="K77" s="1"/>
      <c r="L77" s="1"/>
      <c r="M77" s="1"/>
      <c r="N77" s="1"/>
    </row>
    <row r="78" spans="1:14" s="4" customFormat="1" x14ac:dyDescent="0.2">
      <c r="A78" s="28"/>
      <c r="B78" s="243">
        <v>42</v>
      </c>
      <c r="C78" s="28"/>
      <c r="D78" s="40" t="s">
        <v>8</v>
      </c>
      <c r="E78" s="20">
        <v>209553.38</v>
      </c>
      <c r="F78" s="20">
        <v>129322.28</v>
      </c>
      <c r="G78" s="20">
        <v>0</v>
      </c>
      <c r="H78" s="201">
        <v>11803.71</v>
      </c>
      <c r="I78" s="201">
        <v>11803.71</v>
      </c>
      <c r="J78" s="49"/>
      <c r="K78" s="1"/>
      <c r="L78" s="1"/>
      <c r="M78" s="1"/>
      <c r="N78" s="1"/>
    </row>
    <row r="79" spans="1:14" s="16" customFormat="1" x14ac:dyDescent="0.2">
      <c r="A79" s="28"/>
      <c r="B79" s="375" t="s">
        <v>44</v>
      </c>
      <c r="C79" s="28"/>
      <c r="D79" s="28" t="s">
        <v>45</v>
      </c>
      <c r="E79" s="376">
        <v>225356.28</v>
      </c>
      <c r="F79" s="376">
        <v>96840</v>
      </c>
      <c r="G79" s="20">
        <v>0</v>
      </c>
      <c r="H79" s="201">
        <v>0</v>
      </c>
      <c r="I79" s="201">
        <v>0</v>
      </c>
      <c r="J79" s="51"/>
      <c r="K79" s="15"/>
      <c r="L79" s="15"/>
      <c r="M79" s="15"/>
      <c r="N79" s="15"/>
    </row>
    <row r="80" spans="1:14" s="7" customFormat="1" x14ac:dyDescent="0.2">
      <c r="A80" s="9"/>
      <c r="B80" s="31"/>
      <c r="C80" s="21">
        <v>31</v>
      </c>
      <c r="D80" s="41" t="s">
        <v>28</v>
      </c>
      <c r="E80" s="42">
        <f>E76+E70</f>
        <v>599443.24</v>
      </c>
      <c r="F80" s="42">
        <f>F76+F70</f>
        <v>1365329.14</v>
      </c>
      <c r="G80" s="42">
        <f>G76+G70</f>
        <v>1002481.18</v>
      </c>
      <c r="H80" s="42">
        <f>H76+H70</f>
        <v>783000.71</v>
      </c>
      <c r="I80" s="42">
        <f>I76+I70</f>
        <v>783000.71</v>
      </c>
      <c r="J80" s="50"/>
      <c r="K80" s="6"/>
      <c r="L80" s="6"/>
      <c r="M80" s="6"/>
      <c r="N80" s="6"/>
    </row>
    <row r="81" spans="1:14" s="16" customFormat="1" x14ac:dyDescent="0.2">
      <c r="A81" s="290"/>
      <c r="B81" s="302"/>
      <c r="C81" s="298"/>
      <c r="D81" s="310"/>
      <c r="E81" s="196"/>
      <c r="F81" s="196"/>
      <c r="G81" s="196"/>
      <c r="H81" s="295"/>
      <c r="I81" s="196"/>
      <c r="J81" s="51"/>
      <c r="K81" s="15"/>
      <c r="L81" s="15"/>
      <c r="M81" s="15"/>
      <c r="N81" s="15"/>
    </row>
    <row r="82" spans="1:14" s="7" customFormat="1" x14ac:dyDescent="0.2">
      <c r="A82" s="281"/>
      <c r="B82" s="282"/>
      <c r="C82" s="278">
        <v>4</v>
      </c>
      <c r="D82" s="276" t="s">
        <v>146</v>
      </c>
      <c r="E82" s="280">
        <f>E90</f>
        <v>2341166.39</v>
      </c>
      <c r="F82" s="280">
        <f>F90</f>
        <v>2080681.34</v>
      </c>
      <c r="G82" s="280">
        <f>G90</f>
        <v>2417600</v>
      </c>
      <c r="H82" s="275">
        <f>H83</f>
        <v>2657074.1800000002</v>
      </c>
      <c r="I82" s="280">
        <f>I83</f>
        <v>2657074.1800000002</v>
      </c>
      <c r="J82" s="50"/>
      <c r="K82" s="6"/>
      <c r="L82" s="6"/>
      <c r="M82" s="6"/>
      <c r="N82" s="6"/>
    </row>
    <row r="83" spans="1:14" s="7" customFormat="1" x14ac:dyDescent="0.2">
      <c r="A83" s="120"/>
      <c r="B83" s="121">
        <v>3</v>
      </c>
      <c r="C83" s="122"/>
      <c r="D83" s="123" t="s">
        <v>23</v>
      </c>
      <c r="E83" s="131">
        <f>E84+E85+E86</f>
        <v>2308941.31</v>
      </c>
      <c r="F83" s="131">
        <f>F84+F85</f>
        <v>2080681.34</v>
      </c>
      <c r="G83" s="131">
        <f>G84+G85</f>
        <v>2417600</v>
      </c>
      <c r="H83" s="128">
        <f>H84+H85</f>
        <v>2657074.1800000002</v>
      </c>
      <c r="I83" s="131">
        <f>I84+I85</f>
        <v>2657074.1800000002</v>
      </c>
      <c r="J83" s="196"/>
      <c r="K83" s="6"/>
      <c r="L83" s="6"/>
      <c r="M83" s="6"/>
      <c r="N83" s="6"/>
    </row>
    <row r="84" spans="1:14" s="16" customFormat="1" x14ac:dyDescent="0.2">
      <c r="A84" s="14"/>
      <c r="B84" s="243">
        <v>31</v>
      </c>
      <c r="C84" s="28"/>
      <c r="D84" s="40" t="s">
        <v>6</v>
      </c>
      <c r="E84" s="20">
        <v>1598473.18</v>
      </c>
      <c r="F84" s="20">
        <v>2080681.34</v>
      </c>
      <c r="G84" s="20">
        <v>2417600</v>
      </c>
      <c r="H84" s="201">
        <v>2600000</v>
      </c>
      <c r="I84" s="20">
        <v>2600000</v>
      </c>
      <c r="J84" s="51"/>
      <c r="K84" s="15"/>
      <c r="L84" s="15"/>
      <c r="M84" s="15"/>
      <c r="N84" s="15"/>
    </row>
    <row r="85" spans="1:14" s="4" customFormat="1" ht="15.75" customHeight="1" x14ac:dyDescent="0.2">
      <c r="A85" s="14"/>
      <c r="B85" s="243">
        <v>32</v>
      </c>
      <c r="C85" s="28"/>
      <c r="D85" s="40" t="s">
        <v>7</v>
      </c>
      <c r="E85" s="20">
        <v>709886.18</v>
      </c>
      <c r="F85" s="20">
        <v>0</v>
      </c>
      <c r="G85" s="20">
        <v>0</v>
      </c>
      <c r="H85" s="201">
        <v>57074.18</v>
      </c>
      <c r="I85" s="20">
        <v>57074.18</v>
      </c>
      <c r="J85" s="49"/>
      <c r="K85" s="1"/>
      <c r="L85" s="1"/>
      <c r="M85" s="1"/>
      <c r="N85" s="1"/>
    </row>
    <row r="86" spans="1:14" s="4" customFormat="1" x14ac:dyDescent="0.2">
      <c r="A86" s="28"/>
      <c r="B86" s="243">
        <v>34</v>
      </c>
      <c r="C86" s="28"/>
      <c r="D86" s="40" t="s">
        <v>10</v>
      </c>
      <c r="E86" s="376">
        <v>581.95000000000005</v>
      </c>
      <c r="F86" s="376">
        <v>0</v>
      </c>
      <c r="G86" s="376">
        <v>0</v>
      </c>
      <c r="H86" s="201">
        <v>0</v>
      </c>
      <c r="I86" s="376">
        <v>0</v>
      </c>
      <c r="J86" s="49"/>
      <c r="K86" s="1"/>
      <c r="L86" s="1"/>
      <c r="M86" s="1"/>
      <c r="N86" s="1"/>
    </row>
    <row r="87" spans="1:14" s="4" customFormat="1" x14ac:dyDescent="0.2">
      <c r="A87" s="119"/>
      <c r="B87" s="129" t="s">
        <v>43</v>
      </c>
      <c r="C87" s="130"/>
      <c r="D87" s="123" t="s">
        <v>82</v>
      </c>
      <c r="E87" s="246">
        <f>E88+E89</f>
        <v>32225.08</v>
      </c>
      <c r="F87" s="246">
        <v>0</v>
      </c>
      <c r="G87" s="246">
        <v>0</v>
      </c>
      <c r="H87" s="246">
        <v>0</v>
      </c>
      <c r="I87" s="246">
        <v>0</v>
      </c>
      <c r="J87" s="49"/>
      <c r="K87" s="1"/>
      <c r="L87" s="1"/>
      <c r="M87" s="1"/>
      <c r="N87" s="1"/>
    </row>
    <row r="88" spans="1:14" s="4" customFormat="1" x14ac:dyDescent="0.2">
      <c r="A88" s="14"/>
      <c r="B88" s="243">
        <v>42</v>
      </c>
      <c r="C88" s="28"/>
      <c r="D88" s="40" t="s">
        <v>8</v>
      </c>
      <c r="E88" s="376">
        <v>18523.93</v>
      </c>
      <c r="F88" s="376">
        <v>0</v>
      </c>
      <c r="G88" s="376">
        <v>0</v>
      </c>
      <c r="H88" s="376">
        <v>0</v>
      </c>
      <c r="I88" s="376">
        <v>0</v>
      </c>
      <c r="J88" s="49"/>
      <c r="K88" s="1"/>
      <c r="L88" s="1"/>
      <c r="M88" s="1"/>
      <c r="N88" s="1"/>
    </row>
    <row r="89" spans="1:14" s="4" customFormat="1" x14ac:dyDescent="0.2">
      <c r="A89" s="28"/>
      <c r="B89" s="375" t="s">
        <v>44</v>
      </c>
      <c r="C89" s="28"/>
      <c r="D89" s="28" t="s">
        <v>45</v>
      </c>
      <c r="E89" s="376">
        <v>13701.15</v>
      </c>
      <c r="F89" s="376">
        <v>0</v>
      </c>
      <c r="G89" s="376">
        <v>0</v>
      </c>
      <c r="H89" s="376">
        <v>0</v>
      </c>
      <c r="I89" s="376">
        <v>0</v>
      </c>
      <c r="J89" s="49"/>
      <c r="K89" s="1"/>
      <c r="L89" s="1"/>
      <c r="M89" s="1"/>
      <c r="N89" s="1"/>
    </row>
    <row r="90" spans="1:14" s="7" customFormat="1" x14ac:dyDescent="0.2">
      <c r="A90" s="21"/>
      <c r="B90" s="11"/>
      <c r="C90" s="36" t="s">
        <v>22</v>
      </c>
      <c r="D90" s="37" t="s">
        <v>21</v>
      </c>
      <c r="E90" s="38">
        <f>E87+E83</f>
        <v>2341166.39</v>
      </c>
      <c r="F90" s="38">
        <f>F83</f>
        <v>2080681.34</v>
      </c>
      <c r="G90" s="38">
        <f>G83</f>
        <v>2417600</v>
      </c>
      <c r="H90" s="38">
        <f>H83</f>
        <v>2657074.1800000002</v>
      </c>
      <c r="I90" s="38">
        <f>I83</f>
        <v>2657074.1800000002</v>
      </c>
      <c r="J90" s="50"/>
      <c r="K90" s="6"/>
      <c r="L90" s="6"/>
      <c r="M90" s="6"/>
      <c r="N90" s="6"/>
    </row>
    <row r="91" spans="1:14" s="7" customFormat="1" x14ac:dyDescent="0.2">
      <c r="A91" s="298"/>
      <c r="B91" s="292"/>
      <c r="C91" s="307"/>
      <c r="D91" s="308"/>
      <c r="E91" s="309"/>
      <c r="F91" s="309"/>
      <c r="G91" s="309"/>
      <c r="H91" s="295"/>
      <c r="I91" s="309"/>
      <c r="J91" s="50"/>
      <c r="K91" s="6"/>
      <c r="L91" s="6"/>
      <c r="M91" s="6"/>
      <c r="N91" s="6"/>
    </row>
    <row r="92" spans="1:14" s="7" customFormat="1" x14ac:dyDescent="0.2">
      <c r="A92" s="271"/>
      <c r="B92" s="271"/>
      <c r="C92" s="278">
        <v>44</v>
      </c>
      <c r="D92" s="276" t="s">
        <v>148</v>
      </c>
      <c r="E92" s="287">
        <f>E99</f>
        <v>53089.120000000003</v>
      </c>
      <c r="F92" s="287">
        <f>F99</f>
        <v>173704</v>
      </c>
      <c r="G92" s="287">
        <f>G99</f>
        <v>186560</v>
      </c>
      <c r="H92" s="287">
        <f t="shared" ref="H92:I92" si="7">H99</f>
        <v>186560</v>
      </c>
      <c r="I92" s="287">
        <f t="shared" si="7"/>
        <v>186560</v>
      </c>
      <c r="J92" s="50"/>
      <c r="K92" s="6"/>
      <c r="L92" s="6"/>
      <c r="M92" s="6"/>
      <c r="N92" s="6"/>
    </row>
    <row r="93" spans="1:14" s="7" customFormat="1" x14ac:dyDescent="0.2">
      <c r="A93" s="120"/>
      <c r="B93" s="121">
        <v>3</v>
      </c>
      <c r="C93" s="122"/>
      <c r="D93" s="123" t="s">
        <v>23</v>
      </c>
      <c r="E93" s="124">
        <v>39510.160000000003</v>
      </c>
      <c r="F93" s="124">
        <f>F94</f>
        <v>71720.320000000007</v>
      </c>
      <c r="G93" s="124">
        <f>G94</f>
        <v>84800</v>
      </c>
      <c r="H93" s="128">
        <v>84800</v>
      </c>
      <c r="I93" s="124">
        <v>84800</v>
      </c>
      <c r="J93" s="50"/>
      <c r="K93" s="6"/>
      <c r="L93" s="6"/>
      <c r="M93" s="6"/>
      <c r="N93" s="6"/>
    </row>
    <row r="94" spans="1:14" s="7" customFormat="1" x14ac:dyDescent="0.2">
      <c r="A94" s="14"/>
      <c r="B94" s="243">
        <v>32</v>
      </c>
      <c r="C94" s="28"/>
      <c r="D94" s="40" t="s">
        <v>7</v>
      </c>
      <c r="E94" s="20">
        <v>39510.160000000003</v>
      </c>
      <c r="F94" s="20">
        <v>71720.320000000007</v>
      </c>
      <c r="G94" s="20">
        <v>84800</v>
      </c>
      <c r="H94" s="201">
        <v>84800</v>
      </c>
      <c r="I94" s="20">
        <v>84800</v>
      </c>
      <c r="J94" s="50"/>
      <c r="K94" s="6"/>
      <c r="L94" s="6"/>
      <c r="M94" s="6"/>
      <c r="N94" s="6"/>
    </row>
    <row r="95" spans="1:14" s="7" customFormat="1" x14ac:dyDescent="0.2">
      <c r="A95" s="132"/>
      <c r="B95" s="129" t="s">
        <v>43</v>
      </c>
      <c r="C95" s="130"/>
      <c r="D95" s="123" t="s">
        <v>82</v>
      </c>
      <c r="E95" s="133">
        <f>E97+E96</f>
        <v>13578.960000000001</v>
      </c>
      <c r="F95" s="133">
        <f>F96+F97+F98</f>
        <v>101983.68000000001</v>
      </c>
      <c r="G95" s="133">
        <f>G96+G97+G98</f>
        <v>101760</v>
      </c>
      <c r="H95" s="128">
        <f>H96+H97</f>
        <v>101760</v>
      </c>
      <c r="I95" s="128">
        <f>I96+I97</f>
        <v>101760</v>
      </c>
      <c r="J95" s="50"/>
      <c r="K95" s="6"/>
      <c r="L95" s="6"/>
      <c r="M95" s="6"/>
      <c r="N95" s="6"/>
    </row>
    <row r="96" spans="1:14" s="29" customFormat="1" x14ac:dyDescent="0.2">
      <c r="A96" s="28"/>
      <c r="B96" s="243" t="s">
        <v>22</v>
      </c>
      <c r="C96" s="243"/>
      <c r="D96" s="40" t="s">
        <v>42</v>
      </c>
      <c r="E96" s="44">
        <v>1250.8399999999999</v>
      </c>
      <c r="F96" s="44">
        <v>1047.8800000000001</v>
      </c>
      <c r="G96" s="44">
        <v>780</v>
      </c>
      <c r="H96" s="201">
        <v>780</v>
      </c>
      <c r="I96" s="201">
        <v>780</v>
      </c>
      <c r="J96" s="48"/>
    </row>
    <row r="97" spans="1:14" s="29" customFormat="1" x14ac:dyDescent="0.2">
      <c r="A97" s="28"/>
      <c r="B97" s="243">
        <v>42</v>
      </c>
      <c r="C97" s="28"/>
      <c r="D97" s="40" t="s">
        <v>8</v>
      </c>
      <c r="E97" s="44">
        <v>12328.12</v>
      </c>
      <c r="F97" s="44">
        <v>95775.8</v>
      </c>
      <c r="G97" s="44">
        <v>100980</v>
      </c>
      <c r="H97" s="201">
        <v>100980</v>
      </c>
      <c r="I97" s="44">
        <v>100980</v>
      </c>
      <c r="J97" s="48"/>
    </row>
    <row r="98" spans="1:14" s="29" customFormat="1" x14ac:dyDescent="0.2">
      <c r="A98" s="23"/>
      <c r="B98" s="35" t="s">
        <v>44</v>
      </c>
      <c r="C98" s="8"/>
      <c r="D98" s="8" t="s">
        <v>114</v>
      </c>
      <c r="E98" s="44">
        <v>0</v>
      </c>
      <c r="F98" s="44">
        <v>5160</v>
      </c>
      <c r="G98" s="44">
        <v>0</v>
      </c>
      <c r="H98" s="200"/>
      <c r="I98" s="43"/>
      <c r="J98" s="48"/>
    </row>
    <row r="99" spans="1:14" s="29" customFormat="1" x14ac:dyDescent="0.2">
      <c r="A99" s="21"/>
      <c r="B99" s="11"/>
      <c r="C99" s="36" t="s">
        <v>39</v>
      </c>
      <c r="D99" s="37" t="s">
        <v>40</v>
      </c>
      <c r="E99" s="38">
        <f>E93+E95</f>
        <v>53089.120000000003</v>
      </c>
      <c r="F99" s="38">
        <f>F93+F95</f>
        <v>173704</v>
      </c>
      <c r="G99" s="38">
        <f>G93+G95</f>
        <v>186560</v>
      </c>
      <c r="H99" s="199">
        <f>H93+H95</f>
        <v>186560</v>
      </c>
      <c r="I99" s="199">
        <f>I93+I95</f>
        <v>186560</v>
      </c>
      <c r="J99" s="48"/>
    </row>
    <row r="100" spans="1:14" s="29" customFormat="1" x14ac:dyDescent="0.2">
      <c r="A100" s="298"/>
      <c r="B100" s="292"/>
      <c r="C100" s="307"/>
      <c r="D100" s="308"/>
      <c r="E100" s="309"/>
      <c r="F100" s="309"/>
      <c r="G100" s="309"/>
      <c r="H100" s="295"/>
      <c r="I100" s="309"/>
      <c r="J100" s="48"/>
    </row>
    <row r="101" spans="1:14" s="29" customFormat="1" x14ac:dyDescent="0.2">
      <c r="A101" s="269"/>
      <c r="B101" s="269"/>
      <c r="C101" s="270">
        <v>5</v>
      </c>
      <c r="D101" s="270" t="s">
        <v>143</v>
      </c>
      <c r="E101" s="287">
        <f>E109</f>
        <v>118909.95999999999</v>
      </c>
      <c r="F101" s="287">
        <f>F109</f>
        <v>109342.12</v>
      </c>
      <c r="G101" s="287">
        <f>G109</f>
        <v>118000</v>
      </c>
      <c r="H101" s="275">
        <f>H102</f>
        <v>128000</v>
      </c>
      <c r="I101" s="275">
        <f>I102</f>
        <v>128000</v>
      </c>
      <c r="J101" s="48"/>
    </row>
    <row r="102" spans="1:14" s="7" customFormat="1" ht="13.9" customHeight="1" x14ac:dyDescent="0.2">
      <c r="A102" s="120"/>
      <c r="B102" s="121">
        <v>3</v>
      </c>
      <c r="C102" s="122"/>
      <c r="D102" s="123" t="s">
        <v>23</v>
      </c>
      <c r="E102" s="124">
        <f>E103+E104+E106+E105</f>
        <v>118312.95999999999</v>
      </c>
      <c r="F102" s="124">
        <f>F103+F104+F106</f>
        <v>109276.12</v>
      </c>
      <c r="G102" s="124">
        <f>G103+G104+G106</f>
        <v>118000</v>
      </c>
      <c r="H102" s="128">
        <f>H104+H106+H103</f>
        <v>128000</v>
      </c>
      <c r="I102" s="128">
        <f>I104+I106+I103</f>
        <v>128000</v>
      </c>
      <c r="J102" s="50"/>
      <c r="K102" s="6"/>
      <c r="L102" s="6"/>
      <c r="M102" s="6"/>
      <c r="N102" s="6"/>
    </row>
    <row r="103" spans="1:14" s="16" customFormat="1" ht="13.9" customHeight="1" x14ac:dyDescent="0.2">
      <c r="A103" s="14"/>
      <c r="B103" s="243">
        <v>31</v>
      </c>
      <c r="C103" s="28"/>
      <c r="D103" s="40" t="s">
        <v>6</v>
      </c>
      <c r="E103" s="45">
        <v>67662.14</v>
      </c>
      <c r="F103" s="45">
        <v>48565.760000000002</v>
      </c>
      <c r="G103" s="45">
        <v>58500</v>
      </c>
      <c r="H103" s="201">
        <v>72600</v>
      </c>
      <c r="I103" s="201">
        <v>72600</v>
      </c>
      <c r="J103" s="51"/>
      <c r="K103" s="15"/>
      <c r="L103" s="15"/>
      <c r="M103" s="15"/>
      <c r="N103" s="15"/>
    </row>
    <row r="104" spans="1:14" s="16" customFormat="1" ht="13.9" customHeight="1" x14ac:dyDescent="0.2">
      <c r="A104" s="14"/>
      <c r="B104" s="243">
        <v>32</v>
      </c>
      <c r="C104" s="28"/>
      <c r="D104" s="40" t="s">
        <v>7</v>
      </c>
      <c r="E104" s="45">
        <v>49718.63</v>
      </c>
      <c r="F104" s="45">
        <v>60310.36</v>
      </c>
      <c r="G104" s="45">
        <v>59100</v>
      </c>
      <c r="H104" s="201">
        <v>55000</v>
      </c>
      <c r="I104" s="201">
        <v>55000</v>
      </c>
      <c r="J104" s="51"/>
      <c r="K104" s="15"/>
      <c r="L104" s="15"/>
      <c r="M104" s="15"/>
      <c r="N104" s="15"/>
    </row>
    <row r="105" spans="1:14" s="16" customFormat="1" ht="13.9" customHeight="1" x14ac:dyDescent="0.2">
      <c r="A105" s="28"/>
      <c r="B105" s="17">
        <v>36</v>
      </c>
      <c r="C105" s="28"/>
      <c r="D105" s="377" t="s">
        <v>132</v>
      </c>
      <c r="E105" s="45">
        <v>800.19</v>
      </c>
      <c r="F105" s="45">
        <v>0</v>
      </c>
      <c r="G105" s="45">
        <v>0</v>
      </c>
      <c r="H105" s="201"/>
      <c r="I105" s="201"/>
      <c r="J105" s="51"/>
      <c r="K105" s="15"/>
      <c r="L105" s="15"/>
      <c r="M105" s="15"/>
      <c r="N105" s="15"/>
    </row>
    <row r="106" spans="1:14" s="16" customFormat="1" ht="13.9" customHeight="1" x14ac:dyDescent="0.2">
      <c r="A106" s="23"/>
      <c r="B106" s="24">
        <v>38</v>
      </c>
      <c r="C106" s="378"/>
      <c r="D106" s="40" t="s">
        <v>41</v>
      </c>
      <c r="E106" s="45">
        <v>132</v>
      </c>
      <c r="F106" s="45">
        <v>400</v>
      </c>
      <c r="G106" s="45">
        <v>400</v>
      </c>
      <c r="H106" s="201">
        <v>400</v>
      </c>
      <c r="I106" s="201">
        <v>400</v>
      </c>
      <c r="J106" s="51"/>
      <c r="K106" s="15"/>
      <c r="L106" s="15"/>
      <c r="M106" s="15"/>
      <c r="N106" s="15"/>
    </row>
    <row r="107" spans="1:14" s="16" customFormat="1" ht="13.9" customHeight="1" x14ac:dyDescent="0.2">
      <c r="A107" s="132"/>
      <c r="B107" s="129" t="s">
        <v>43</v>
      </c>
      <c r="C107" s="130"/>
      <c r="D107" s="123" t="s">
        <v>82</v>
      </c>
      <c r="E107" s="124">
        <v>597</v>
      </c>
      <c r="F107" s="124">
        <v>66</v>
      </c>
      <c r="G107" s="202">
        <v>0</v>
      </c>
      <c r="H107" s="128"/>
      <c r="I107" s="128"/>
      <c r="J107" s="51"/>
      <c r="K107" s="15"/>
      <c r="L107" s="15"/>
      <c r="M107" s="15"/>
      <c r="N107" s="15"/>
    </row>
    <row r="108" spans="1:14" s="16" customFormat="1" ht="13.9" customHeight="1" x14ac:dyDescent="0.2">
      <c r="A108" s="23"/>
      <c r="B108" s="243">
        <v>42</v>
      </c>
      <c r="C108" s="28"/>
      <c r="D108" s="40" t="s">
        <v>8</v>
      </c>
      <c r="E108" s="45">
        <v>597</v>
      </c>
      <c r="F108" s="45">
        <v>66</v>
      </c>
      <c r="G108" s="45">
        <v>0</v>
      </c>
      <c r="H108" s="201"/>
      <c r="I108" s="200"/>
      <c r="J108" s="51"/>
      <c r="K108" s="15"/>
      <c r="L108" s="15"/>
      <c r="M108" s="15"/>
      <c r="N108" s="15"/>
    </row>
    <row r="109" spans="1:14" s="16" customFormat="1" ht="13.9" customHeight="1" x14ac:dyDescent="0.2">
      <c r="A109" s="21"/>
      <c r="B109" s="11"/>
      <c r="C109" s="36" t="s">
        <v>47</v>
      </c>
      <c r="D109" s="37" t="s">
        <v>15</v>
      </c>
      <c r="E109" s="38">
        <f>E107+E102</f>
        <v>118909.95999999999</v>
      </c>
      <c r="F109" s="38">
        <f>F102+F107</f>
        <v>109342.12</v>
      </c>
      <c r="G109" s="38">
        <f>G102+G107</f>
        <v>118000</v>
      </c>
      <c r="H109" s="38">
        <f>H102+H107</f>
        <v>128000</v>
      </c>
      <c r="I109" s="38">
        <f>I102+I107</f>
        <v>128000</v>
      </c>
      <c r="J109" s="51"/>
      <c r="K109" s="15"/>
      <c r="L109" s="15"/>
      <c r="M109" s="15"/>
      <c r="N109" s="15"/>
    </row>
    <row r="110" spans="1:14" s="16" customFormat="1" ht="13.9" customHeight="1" x14ac:dyDescent="0.2">
      <c r="A110" s="470"/>
      <c r="B110" s="470"/>
      <c r="C110" s="470"/>
      <c r="D110" s="470"/>
      <c r="E110" s="470"/>
      <c r="F110" s="470"/>
      <c r="G110" s="470"/>
      <c r="H110" s="470"/>
      <c r="I110" s="470"/>
      <c r="J110" s="51"/>
      <c r="K110" s="15"/>
      <c r="L110" s="15"/>
      <c r="M110" s="15"/>
      <c r="N110" s="15"/>
    </row>
    <row r="111" spans="1:14" s="16" customFormat="1" ht="13.9" customHeight="1" x14ac:dyDescent="0.2">
      <c r="A111" s="269"/>
      <c r="B111" s="269"/>
      <c r="C111" s="270">
        <v>5</v>
      </c>
      <c r="D111" s="270" t="s">
        <v>144</v>
      </c>
      <c r="E111" s="275">
        <f>E115</f>
        <v>108812.59</v>
      </c>
      <c r="F111" s="275">
        <f>F115</f>
        <v>100231.73999999999</v>
      </c>
      <c r="G111" s="275">
        <f>G115</f>
        <v>58900</v>
      </c>
      <c r="H111" s="275">
        <f>50000</f>
        <v>50000</v>
      </c>
      <c r="I111" s="275">
        <f>50000</f>
        <v>50000</v>
      </c>
      <c r="J111" s="51"/>
      <c r="K111" s="15"/>
      <c r="L111" s="15"/>
      <c r="M111" s="15"/>
      <c r="N111" s="15"/>
    </row>
    <row r="112" spans="1:14" s="16" customFormat="1" ht="13.9" customHeight="1" x14ac:dyDescent="0.2">
      <c r="A112" s="120"/>
      <c r="B112" s="121">
        <v>3</v>
      </c>
      <c r="C112" s="122"/>
      <c r="D112" s="123" t="s">
        <v>23</v>
      </c>
      <c r="E112" s="124">
        <f>E113+E114</f>
        <v>108812.59</v>
      </c>
      <c r="F112" s="124">
        <f>F113+F114</f>
        <v>100231.73999999999</v>
      </c>
      <c r="G112" s="124">
        <f>G113+G114</f>
        <v>58900</v>
      </c>
      <c r="H112" s="124">
        <f>H114+45000</f>
        <v>50000</v>
      </c>
      <c r="I112" s="124">
        <f>I114+45000</f>
        <v>50000</v>
      </c>
      <c r="J112" s="51"/>
      <c r="K112" s="15"/>
      <c r="L112" s="15"/>
      <c r="M112" s="15"/>
      <c r="N112" s="15"/>
    </row>
    <row r="113" spans="1:14" s="16" customFormat="1" ht="13.9" customHeight="1" x14ac:dyDescent="0.2">
      <c r="A113" s="39"/>
      <c r="B113" s="243">
        <v>31</v>
      </c>
      <c r="C113" s="28"/>
      <c r="D113" s="40" t="s">
        <v>6</v>
      </c>
      <c r="E113" s="20">
        <v>90691.89</v>
      </c>
      <c r="F113" s="20">
        <v>90248.01</v>
      </c>
      <c r="G113" s="20">
        <v>55200</v>
      </c>
      <c r="H113" s="20">
        <v>45000</v>
      </c>
      <c r="I113" s="20">
        <v>45000</v>
      </c>
      <c r="J113" s="51"/>
      <c r="K113" s="15"/>
      <c r="L113" s="15"/>
      <c r="M113" s="15"/>
      <c r="N113" s="15"/>
    </row>
    <row r="114" spans="1:14" s="16" customFormat="1" ht="13.9" customHeight="1" x14ac:dyDescent="0.2">
      <c r="A114" s="39"/>
      <c r="B114" s="243">
        <v>32</v>
      </c>
      <c r="C114" s="28"/>
      <c r="D114" s="40" t="s">
        <v>7</v>
      </c>
      <c r="E114" s="20">
        <v>18120.7</v>
      </c>
      <c r="F114" s="20">
        <v>9983.73</v>
      </c>
      <c r="G114" s="20">
        <v>3700</v>
      </c>
      <c r="H114" s="201">
        <v>5000</v>
      </c>
      <c r="I114" s="201">
        <v>5000</v>
      </c>
      <c r="J114" s="51"/>
      <c r="K114" s="15"/>
      <c r="L114" s="15"/>
      <c r="M114" s="15"/>
      <c r="N114" s="15"/>
    </row>
    <row r="115" spans="1:14" s="16" customFormat="1" ht="13.9" customHeight="1" x14ac:dyDescent="0.2">
      <c r="A115" s="21"/>
      <c r="B115" s="11"/>
      <c r="C115" s="21">
        <v>51</v>
      </c>
      <c r="D115" s="21" t="s">
        <v>81</v>
      </c>
      <c r="E115" s="38">
        <f>E112</f>
        <v>108812.59</v>
      </c>
      <c r="F115" s="38">
        <f>F113+F114</f>
        <v>100231.73999999999</v>
      </c>
      <c r="G115" s="38">
        <f>G113+G114</f>
        <v>58900</v>
      </c>
      <c r="H115" s="38">
        <f>H113+H114</f>
        <v>50000</v>
      </c>
      <c r="I115" s="38">
        <f>I113+I114</f>
        <v>50000</v>
      </c>
      <c r="J115" s="51"/>
      <c r="K115" s="15"/>
      <c r="L115" s="15"/>
      <c r="M115" s="15"/>
      <c r="N115" s="15"/>
    </row>
    <row r="116" spans="1:14" s="16" customFormat="1" ht="13.9" customHeight="1" x14ac:dyDescent="0.2">
      <c r="A116" s="298"/>
      <c r="B116" s="292"/>
      <c r="C116" s="298"/>
      <c r="D116" s="298"/>
      <c r="E116" s="309"/>
      <c r="F116" s="309"/>
      <c r="G116" s="309"/>
      <c r="H116" s="309"/>
      <c r="I116" s="309"/>
      <c r="J116" s="51"/>
      <c r="K116" s="15"/>
      <c r="L116" s="15"/>
      <c r="M116" s="15"/>
      <c r="N116" s="15"/>
    </row>
    <row r="117" spans="1:14" s="16" customFormat="1" ht="13.9" customHeight="1" x14ac:dyDescent="0.2">
      <c r="A117" s="271"/>
      <c r="B117" s="271"/>
      <c r="C117" s="273">
        <v>6</v>
      </c>
      <c r="D117" s="276" t="s">
        <v>149</v>
      </c>
      <c r="E117" s="287">
        <f>E120</f>
        <v>790</v>
      </c>
      <c r="F117" s="287">
        <f>F120</f>
        <v>329.56</v>
      </c>
      <c r="G117" s="287">
        <v>0</v>
      </c>
      <c r="H117" s="287">
        <v>0</v>
      </c>
      <c r="I117" s="287">
        <v>0</v>
      </c>
      <c r="J117" s="51"/>
      <c r="K117" s="15"/>
      <c r="L117" s="15"/>
      <c r="M117" s="15"/>
      <c r="N117" s="15"/>
    </row>
    <row r="118" spans="1:14" s="16" customFormat="1" ht="13.9" customHeight="1" x14ac:dyDescent="0.2">
      <c r="A118" s="120"/>
      <c r="B118" s="121">
        <v>3</v>
      </c>
      <c r="C118" s="122"/>
      <c r="D118" s="123" t="s">
        <v>23</v>
      </c>
      <c r="E118" s="124">
        <v>790</v>
      </c>
      <c r="F118" s="124">
        <v>329.56</v>
      </c>
      <c r="G118" s="124">
        <v>0</v>
      </c>
      <c r="H118" s="205">
        <v>0</v>
      </c>
      <c r="I118" s="124">
        <v>0</v>
      </c>
      <c r="J118" s="51"/>
      <c r="K118" s="15"/>
      <c r="L118" s="15"/>
      <c r="M118" s="15"/>
      <c r="N118" s="15"/>
    </row>
    <row r="119" spans="1:14" s="16" customFormat="1" ht="13.9" customHeight="1" x14ac:dyDescent="0.2">
      <c r="A119" s="23"/>
      <c r="B119" s="24">
        <v>32</v>
      </c>
      <c r="C119" s="379"/>
      <c r="D119" s="40" t="s">
        <v>7</v>
      </c>
      <c r="E119" s="45">
        <v>790</v>
      </c>
      <c r="F119" s="45">
        <v>329.56</v>
      </c>
      <c r="G119" s="45">
        <v>0</v>
      </c>
      <c r="H119" s="380">
        <v>0</v>
      </c>
      <c r="I119" s="45">
        <v>0</v>
      </c>
      <c r="J119" s="51"/>
      <c r="K119" s="15"/>
      <c r="L119" s="15"/>
      <c r="M119" s="15"/>
      <c r="N119" s="15"/>
    </row>
    <row r="120" spans="1:14" s="16" customFormat="1" ht="13.9" customHeight="1" x14ac:dyDescent="0.2">
      <c r="A120" s="21"/>
      <c r="B120" s="11"/>
      <c r="C120" s="21">
        <v>61</v>
      </c>
      <c r="D120" s="21" t="s">
        <v>115</v>
      </c>
      <c r="E120" s="38">
        <v>790</v>
      </c>
      <c r="F120" s="38">
        <v>329.56</v>
      </c>
      <c r="G120" s="38">
        <v>0</v>
      </c>
      <c r="H120" s="38">
        <v>0</v>
      </c>
      <c r="I120" s="38">
        <v>0</v>
      </c>
      <c r="J120" s="51"/>
      <c r="K120" s="15"/>
      <c r="L120" s="15"/>
      <c r="M120" s="15"/>
      <c r="N120" s="15"/>
    </row>
    <row r="121" spans="1:14" s="16" customFormat="1" ht="13.9" customHeight="1" x14ac:dyDescent="0.2">
      <c r="A121" s="298"/>
      <c r="B121" s="292"/>
      <c r="C121" s="298"/>
      <c r="D121" s="298"/>
      <c r="E121" s="309"/>
      <c r="F121" s="309"/>
      <c r="G121" s="309"/>
      <c r="H121" s="309"/>
      <c r="I121" s="309"/>
      <c r="J121" s="51"/>
      <c r="K121" s="15"/>
      <c r="L121" s="15"/>
      <c r="M121" s="15"/>
      <c r="N121" s="15"/>
    </row>
    <row r="122" spans="1:14" s="16" customFormat="1" ht="13.9" customHeight="1" x14ac:dyDescent="0.2">
      <c r="A122" s="279"/>
      <c r="B122" s="282"/>
      <c r="C122" s="278">
        <v>7</v>
      </c>
      <c r="D122" s="277" t="s">
        <v>150</v>
      </c>
      <c r="E122" s="287">
        <f>E127</f>
        <v>5600.41</v>
      </c>
      <c r="F122" s="287">
        <f t="shared" ref="F122:G122" si="8">F127</f>
        <v>4672.29</v>
      </c>
      <c r="G122" s="287">
        <f t="shared" si="8"/>
        <v>9672.2900000000009</v>
      </c>
      <c r="H122" s="287">
        <f>H124+H125</f>
        <v>4672.29</v>
      </c>
      <c r="I122" s="287">
        <f>I124+I125</f>
        <v>4672.29</v>
      </c>
      <c r="J122" s="51"/>
      <c r="K122" s="15"/>
      <c r="L122" s="15"/>
      <c r="M122" s="15"/>
      <c r="N122" s="15"/>
    </row>
    <row r="123" spans="1:14" s="16" customFormat="1" ht="13.9" customHeight="1" x14ac:dyDescent="0.2">
      <c r="A123" s="120"/>
      <c r="B123" s="121">
        <v>3</v>
      </c>
      <c r="C123" s="122"/>
      <c r="D123" s="123" t="s">
        <v>23</v>
      </c>
      <c r="E123" s="124">
        <v>0</v>
      </c>
      <c r="F123" s="124">
        <v>0</v>
      </c>
      <c r="G123" s="124">
        <v>4600</v>
      </c>
      <c r="H123" s="205">
        <v>4600</v>
      </c>
      <c r="I123" s="205">
        <v>4600</v>
      </c>
      <c r="J123" s="51"/>
      <c r="K123" s="15"/>
      <c r="L123" s="15"/>
      <c r="M123" s="15"/>
      <c r="N123" s="15"/>
    </row>
    <row r="124" spans="1:14" s="16" customFormat="1" ht="13.9" customHeight="1" x14ac:dyDescent="0.2">
      <c r="A124" s="28"/>
      <c r="B124" s="24">
        <v>32</v>
      </c>
      <c r="C124" s="28"/>
      <c r="D124" s="40" t="s">
        <v>7</v>
      </c>
      <c r="E124" s="44">
        <v>0</v>
      </c>
      <c r="F124" s="44">
        <v>0</v>
      </c>
      <c r="G124" s="44">
        <v>4600</v>
      </c>
      <c r="H124" s="201">
        <v>4600</v>
      </c>
      <c r="I124" s="201">
        <v>4600</v>
      </c>
      <c r="J124" s="51"/>
      <c r="K124" s="15"/>
      <c r="L124" s="15"/>
      <c r="M124" s="15"/>
      <c r="N124" s="15"/>
    </row>
    <row r="125" spans="1:14" s="16" customFormat="1" ht="13.9" customHeight="1" x14ac:dyDescent="0.2">
      <c r="A125" s="120"/>
      <c r="B125" s="129" t="s">
        <v>43</v>
      </c>
      <c r="C125" s="130"/>
      <c r="D125" s="123" t="s">
        <v>82</v>
      </c>
      <c r="E125" s="124">
        <v>5600.41</v>
      </c>
      <c r="F125" s="124">
        <v>4672.29</v>
      </c>
      <c r="G125" s="124">
        <v>5072.29</v>
      </c>
      <c r="H125" s="128">
        <v>72.290000000000006</v>
      </c>
      <c r="I125" s="128">
        <v>72.290000000000006</v>
      </c>
      <c r="J125" s="51"/>
      <c r="K125" s="15"/>
      <c r="L125" s="15"/>
      <c r="M125" s="15"/>
      <c r="N125" s="15"/>
    </row>
    <row r="126" spans="1:14" s="29" customFormat="1" x14ac:dyDescent="0.2">
      <c r="A126" s="28"/>
      <c r="B126" s="243">
        <v>42</v>
      </c>
      <c r="C126" s="28"/>
      <c r="D126" s="40" t="s">
        <v>8</v>
      </c>
      <c r="E126" s="44">
        <v>5600.41</v>
      </c>
      <c r="F126" s="44">
        <v>4672.29</v>
      </c>
      <c r="G126" s="44">
        <v>5072.29</v>
      </c>
      <c r="H126" s="201">
        <v>72.290000000000006</v>
      </c>
      <c r="I126" s="201">
        <v>72.290000000000006</v>
      </c>
      <c r="J126" s="48"/>
    </row>
    <row r="127" spans="1:14" s="29" customFormat="1" x14ac:dyDescent="0.2">
      <c r="A127" s="21"/>
      <c r="B127" s="46"/>
      <c r="C127" s="21">
        <v>71</v>
      </c>
      <c r="D127" s="21" t="s">
        <v>46</v>
      </c>
      <c r="E127" s="38">
        <v>5600.41</v>
      </c>
      <c r="F127" s="38">
        <f>F125</f>
        <v>4672.29</v>
      </c>
      <c r="G127" s="38">
        <f>G125+G123</f>
        <v>9672.2900000000009</v>
      </c>
      <c r="H127" s="38">
        <f>H125+H123</f>
        <v>4672.29</v>
      </c>
      <c r="I127" s="38">
        <f>I125+I123</f>
        <v>4672.29</v>
      </c>
      <c r="J127" s="48"/>
    </row>
    <row r="128" spans="1:14" x14ac:dyDescent="0.2">
      <c r="A128" s="463" t="s">
        <v>153</v>
      </c>
      <c r="B128" s="463"/>
      <c r="C128" s="463"/>
      <c r="D128" s="463"/>
      <c r="E128" s="333">
        <f>E67+E80+E90+E99+E109+E115+E120+E127</f>
        <v>3254139.67</v>
      </c>
      <c r="F128" s="333">
        <f>F67+F80+F90+F99+F109+F115+F127+F120</f>
        <v>3857878.2900000005</v>
      </c>
      <c r="G128" s="333">
        <f>G67+G80+G90+G99+G109+G115+G127+G120</f>
        <v>3820962.29</v>
      </c>
      <c r="H128" s="333">
        <f>H67+H80+H90+H99+H109+H115+H127+H120</f>
        <v>3837056</v>
      </c>
      <c r="I128" s="333">
        <f>I67+I80+I90+I99+I109+I115+I127+I120</f>
        <v>3837056</v>
      </c>
    </row>
    <row r="130" spans="5:5" x14ac:dyDescent="0.2">
      <c r="E130" s="141"/>
    </row>
  </sheetData>
  <mergeCells count="10">
    <mergeCell ref="C1:L1"/>
    <mergeCell ref="C2:F2"/>
    <mergeCell ref="A4:G4"/>
    <mergeCell ref="A128:D128"/>
    <mergeCell ref="A7:D7"/>
    <mergeCell ref="A5:G5"/>
    <mergeCell ref="A59:G59"/>
    <mergeCell ref="A61:D61"/>
    <mergeCell ref="A55:D55"/>
    <mergeCell ref="A110:I11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A14" sqref="A14:XFD14"/>
    </sheetView>
  </sheetViews>
  <sheetFormatPr defaultRowHeight="12.75" x14ac:dyDescent="0.2"/>
  <cols>
    <col min="5" max="5" width="28.5703125" customWidth="1"/>
    <col min="6" max="6" width="16.42578125" customWidth="1"/>
    <col min="7" max="7" width="13.140625" customWidth="1"/>
    <col min="8" max="8" width="12.28515625" customWidth="1"/>
    <col min="9" max="9" width="22.42578125" customWidth="1"/>
    <col min="10" max="10" width="13.140625" customWidth="1"/>
  </cols>
  <sheetData>
    <row r="1" spans="1:10" x14ac:dyDescent="0.2">
      <c r="C1" s="475" t="s">
        <v>123</v>
      </c>
      <c r="D1" s="475"/>
      <c r="E1" s="475"/>
      <c r="F1" s="475"/>
      <c r="G1" s="475"/>
      <c r="H1" s="475"/>
      <c r="I1" s="475"/>
    </row>
    <row r="2" spans="1:10" ht="29.25" customHeight="1" x14ac:dyDescent="0.2">
      <c r="C2" s="475"/>
      <c r="D2" s="475"/>
      <c r="E2" s="475"/>
      <c r="F2" s="475"/>
      <c r="G2" s="475"/>
      <c r="H2" s="475"/>
      <c r="I2" s="475"/>
    </row>
    <row r="4" spans="1:10" ht="24.75" customHeight="1" x14ac:dyDescent="0.2">
      <c r="B4" s="474" t="s">
        <v>87</v>
      </c>
      <c r="C4" s="474"/>
      <c r="D4" s="474"/>
      <c r="E4" s="474"/>
      <c r="F4" s="474"/>
      <c r="G4" s="474"/>
      <c r="H4" s="474"/>
      <c r="I4" s="474"/>
    </row>
    <row r="5" spans="1:10" ht="27" customHeight="1" x14ac:dyDescent="0.2">
      <c r="B5" s="474" t="s">
        <v>86</v>
      </c>
      <c r="C5" s="474"/>
      <c r="D5" s="474"/>
      <c r="E5" s="474"/>
      <c r="F5" s="474"/>
      <c r="G5" s="474"/>
      <c r="H5" s="474"/>
      <c r="I5" s="474"/>
    </row>
    <row r="8" spans="1:10" ht="31.5" x14ac:dyDescent="0.2">
      <c r="A8" s="471" t="s">
        <v>25</v>
      </c>
      <c r="B8" s="472"/>
      <c r="C8" s="472"/>
      <c r="D8" s="472"/>
      <c r="E8" s="473"/>
      <c r="F8" s="193" t="s">
        <v>124</v>
      </c>
      <c r="G8" s="228" t="s">
        <v>98</v>
      </c>
      <c r="H8" s="54" t="s">
        <v>125</v>
      </c>
      <c r="I8" s="234" t="s">
        <v>126</v>
      </c>
      <c r="J8" s="228" t="s">
        <v>127</v>
      </c>
    </row>
    <row r="9" spans="1:10" ht="15.75" x14ac:dyDescent="0.2">
      <c r="A9" s="471">
        <v>1</v>
      </c>
      <c r="B9" s="472"/>
      <c r="C9" s="472"/>
      <c r="D9" s="472"/>
      <c r="E9" s="473"/>
      <c r="F9" s="53">
        <v>2</v>
      </c>
      <c r="G9" s="53">
        <v>3</v>
      </c>
      <c r="H9" s="54">
        <v>4</v>
      </c>
      <c r="I9" s="54">
        <v>5</v>
      </c>
      <c r="J9" s="54">
        <v>6</v>
      </c>
    </row>
    <row r="10" spans="1:10" ht="36" customHeight="1" x14ac:dyDescent="0.2">
      <c r="A10" s="55">
        <v>8</v>
      </c>
      <c r="B10" s="55"/>
      <c r="C10" s="55"/>
      <c r="D10" s="55"/>
      <c r="E10" s="55" t="s">
        <v>76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27.75" customHeight="1" x14ac:dyDescent="0.2">
      <c r="A11" s="55"/>
      <c r="B11" s="57">
        <v>84</v>
      </c>
      <c r="C11" s="57"/>
      <c r="D11" s="57"/>
      <c r="E11" s="57" t="s">
        <v>77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</row>
    <row r="12" spans="1:10" ht="28.5" customHeight="1" x14ac:dyDescent="0.2">
      <c r="A12" s="58">
        <v>5</v>
      </c>
      <c r="B12" s="59"/>
      <c r="C12" s="59"/>
      <c r="D12" s="59"/>
      <c r="E12" s="60" t="s">
        <v>78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</row>
    <row r="13" spans="1:10" ht="37.5" customHeight="1" x14ac:dyDescent="0.2">
      <c r="A13" s="57"/>
      <c r="B13" s="57">
        <v>54</v>
      </c>
      <c r="C13" s="57"/>
      <c r="D13" s="57"/>
      <c r="E13" s="61" t="s">
        <v>79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</row>
  </sheetData>
  <mergeCells count="5">
    <mergeCell ref="A8:E8"/>
    <mergeCell ref="A9:E9"/>
    <mergeCell ref="B4:I4"/>
    <mergeCell ref="B5:I5"/>
    <mergeCell ref="C1:I2"/>
  </mergeCells>
  <pageMargins left="0.7" right="0.7" top="0.75" bottom="0.75" header="0.3" footer="0.3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B12" sqref="B12:D12"/>
    </sheetView>
  </sheetViews>
  <sheetFormatPr defaultColWidth="9.140625" defaultRowHeight="15.75" x14ac:dyDescent="0.25"/>
  <cols>
    <col min="1" max="1" width="36.42578125" style="79" customWidth="1"/>
    <col min="2" max="2" width="17.5703125" style="79" customWidth="1"/>
    <col min="3" max="5" width="16.28515625" style="79" customWidth="1"/>
    <col min="6" max="6" width="20.42578125" style="79" customWidth="1"/>
    <col min="7" max="7" width="17.28515625" style="79" hidden="1" customWidth="1"/>
    <col min="8" max="16384" width="9.140625" style="79"/>
  </cols>
  <sheetData>
    <row r="1" spans="1:7" x14ac:dyDescent="0.25">
      <c r="A1" s="475" t="s">
        <v>123</v>
      </c>
      <c r="B1" s="475"/>
      <c r="C1" s="475"/>
      <c r="D1" s="475"/>
      <c r="E1" s="475"/>
      <c r="F1" s="475"/>
      <c r="G1" s="475"/>
    </row>
    <row r="2" spans="1:7" ht="58.5" customHeight="1" x14ac:dyDescent="0.25">
      <c r="A2" s="475"/>
      <c r="B2" s="475"/>
      <c r="C2" s="475"/>
      <c r="D2" s="475"/>
      <c r="E2" s="475"/>
      <c r="F2" s="475"/>
      <c r="G2" s="475"/>
    </row>
    <row r="3" spans="1:7" ht="15.75" customHeight="1" x14ac:dyDescent="0.25">
      <c r="A3" s="476"/>
      <c r="B3" s="476"/>
      <c r="C3" s="476"/>
      <c r="D3" s="476"/>
      <c r="E3" s="477"/>
    </row>
    <row r="4" spans="1:7" x14ac:dyDescent="0.25">
      <c r="A4" s="229"/>
      <c r="B4" s="229"/>
      <c r="C4" s="229"/>
      <c r="D4" s="229"/>
      <c r="E4" s="230"/>
    </row>
    <row r="5" spans="1:7" ht="15.75" customHeight="1" x14ac:dyDescent="0.25">
      <c r="A5" s="476" t="s">
        <v>24</v>
      </c>
      <c r="B5" s="476"/>
      <c r="C5" s="476"/>
      <c r="D5" s="478"/>
      <c r="E5" s="478"/>
    </row>
    <row r="6" spans="1:7" x14ac:dyDescent="0.25">
      <c r="A6" s="229"/>
      <c r="B6" s="229"/>
      <c r="C6" s="229"/>
      <c r="D6" s="229"/>
      <c r="E6" s="230"/>
    </row>
    <row r="7" spans="1:7" ht="15.75" customHeight="1" x14ac:dyDescent="0.25">
      <c r="A7" s="476" t="s">
        <v>85</v>
      </c>
      <c r="B7" s="476"/>
      <c r="C7" s="476"/>
      <c r="D7" s="477"/>
      <c r="E7" s="477"/>
    </row>
    <row r="8" spans="1:7" x14ac:dyDescent="0.25">
      <c r="A8" s="229"/>
      <c r="B8" s="229"/>
      <c r="C8" s="229"/>
      <c r="D8" s="229"/>
      <c r="E8" s="230"/>
    </row>
    <row r="9" spans="1:7" s="80" customFormat="1" ht="31.5" x14ac:dyDescent="0.25">
      <c r="A9" s="235" t="s">
        <v>25</v>
      </c>
      <c r="B9" s="193" t="s">
        <v>124</v>
      </c>
      <c r="C9" s="228" t="s">
        <v>98</v>
      </c>
      <c r="D9" s="54" t="s">
        <v>125</v>
      </c>
      <c r="E9" s="234" t="s">
        <v>126</v>
      </c>
      <c r="F9" s="228" t="s">
        <v>127</v>
      </c>
      <c r="G9" s="228" t="s">
        <v>127</v>
      </c>
    </row>
    <row r="10" spans="1:7" s="81" customFormat="1" x14ac:dyDescent="0.25">
      <c r="A10" s="338">
        <v>1</v>
      </c>
      <c r="B10" s="339">
        <v>2</v>
      </c>
      <c r="C10" s="339">
        <v>3</v>
      </c>
      <c r="D10" s="339">
        <v>4</v>
      </c>
      <c r="E10" s="339">
        <v>5</v>
      </c>
      <c r="F10" s="339">
        <v>6</v>
      </c>
      <c r="G10" s="232"/>
    </row>
    <row r="11" spans="1:7" s="81" customFormat="1" x14ac:dyDescent="0.25">
      <c r="A11" s="82" t="s">
        <v>34</v>
      </c>
      <c r="B11" s="83">
        <v>3254139.67</v>
      </c>
      <c r="C11" s="83">
        <v>3857787.29</v>
      </c>
      <c r="D11" s="83">
        <v>3820962.29</v>
      </c>
      <c r="E11" s="83">
        <v>3837056</v>
      </c>
      <c r="F11" s="83">
        <v>3837056</v>
      </c>
      <c r="G11" s="232"/>
    </row>
    <row r="12" spans="1:7" s="80" customFormat="1" ht="17.25" customHeight="1" x14ac:dyDescent="0.25">
      <c r="A12" s="84" t="s">
        <v>48</v>
      </c>
      <c r="B12" s="363">
        <v>3254139.67</v>
      </c>
      <c r="C12" s="363">
        <v>3857878.29</v>
      </c>
      <c r="D12" s="83">
        <v>3820962.29</v>
      </c>
      <c r="E12" s="83">
        <v>3837056</v>
      </c>
      <c r="F12" s="83">
        <v>3837056</v>
      </c>
      <c r="G12" s="79"/>
    </row>
    <row r="13" spans="1:7" s="80" customFormat="1" x14ac:dyDescent="0.25">
      <c r="A13" s="355" t="s">
        <v>49</v>
      </c>
      <c r="B13" s="356">
        <v>3249640.67</v>
      </c>
      <c r="C13" s="357">
        <v>3852979.29</v>
      </c>
      <c r="D13" s="356">
        <f>D12-D14</f>
        <v>3816463.29</v>
      </c>
      <c r="E13" s="356">
        <f>E12-E14</f>
        <v>3832557</v>
      </c>
      <c r="F13" s="356">
        <f>F12-F14</f>
        <v>3832557</v>
      </c>
      <c r="G13" s="79"/>
    </row>
    <row r="14" spans="1:7" x14ac:dyDescent="0.25">
      <c r="A14" s="358" t="s">
        <v>159</v>
      </c>
      <c r="B14" s="359">
        <v>4499</v>
      </c>
      <c r="C14" s="359">
        <v>4899</v>
      </c>
      <c r="D14" s="359">
        <v>4499</v>
      </c>
      <c r="E14" s="359">
        <v>4499</v>
      </c>
      <c r="F14" s="360">
        <v>4499</v>
      </c>
    </row>
    <row r="15" spans="1:7" x14ac:dyDescent="0.25">
      <c r="B15" s="180"/>
      <c r="C15" s="180"/>
      <c r="D15" s="180"/>
      <c r="E15" s="180"/>
      <c r="F15" s="180"/>
    </row>
    <row r="17" spans="2:6" x14ac:dyDescent="0.25">
      <c r="B17" s="180"/>
      <c r="C17" s="180"/>
      <c r="D17" s="180"/>
      <c r="E17" s="180"/>
      <c r="F17" s="180"/>
    </row>
  </sheetData>
  <mergeCells count="4">
    <mergeCell ref="A3:E3"/>
    <mergeCell ref="A5:E5"/>
    <mergeCell ref="A7:E7"/>
    <mergeCell ref="A1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topLeftCell="A22" zoomScaleNormal="100" workbookViewId="0">
      <selection activeCell="N46" sqref="N46"/>
    </sheetView>
  </sheetViews>
  <sheetFormatPr defaultColWidth="9.140625" defaultRowHeight="15.75" x14ac:dyDescent="0.25"/>
  <cols>
    <col min="1" max="1" width="32.5703125" style="113" customWidth="1"/>
    <col min="2" max="2" width="56.140625" style="113" customWidth="1"/>
    <col min="3" max="3" width="15.42578125" style="113" customWidth="1"/>
    <col min="4" max="4" width="13.85546875" style="113" customWidth="1"/>
    <col min="5" max="5" width="13.85546875" style="87" customWidth="1"/>
    <col min="6" max="6" width="15.140625" style="87" customWidth="1"/>
    <col min="7" max="7" width="16.7109375" style="87" hidden="1" customWidth="1"/>
    <col min="8" max="8" width="16.42578125" style="87" hidden="1" customWidth="1"/>
    <col min="9" max="9" width="12.5703125" style="87" hidden="1" customWidth="1"/>
    <col min="10" max="10" width="17.85546875" style="87" customWidth="1"/>
    <col min="11" max="13" width="13.140625" style="87" bestFit="1" customWidth="1"/>
    <col min="14" max="16384" width="9.140625" style="87"/>
  </cols>
  <sheetData>
    <row r="1" spans="1:10" ht="15.75" customHeight="1" x14ac:dyDescent="0.25">
      <c r="A1" s="475" t="s">
        <v>123</v>
      </c>
      <c r="B1" s="475"/>
      <c r="C1" s="475"/>
      <c r="D1" s="475"/>
      <c r="E1" s="475"/>
      <c r="F1" s="475"/>
      <c r="G1" s="475"/>
      <c r="H1" s="475"/>
    </row>
    <row r="2" spans="1:10" ht="42" customHeight="1" x14ac:dyDescent="0.25">
      <c r="A2" s="475"/>
      <c r="B2" s="475"/>
      <c r="C2" s="475"/>
      <c r="D2" s="475"/>
      <c r="E2" s="475"/>
      <c r="F2" s="475"/>
      <c r="G2" s="475"/>
      <c r="H2" s="475"/>
    </row>
    <row r="4" spans="1:10" ht="15.75" customHeight="1" x14ac:dyDescent="0.25">
      <c r="A4" s="481"/>
      <c r="B4" s="481"/>
      <c r="C4" s="481"/>
      <c r="D4" s="481"/>
      <c r="E4" s="481"/>
      <c r="F4" s="85"/>
      <c r="G4" s="86"/>
      <c r="H4" s="86"/>
      <c r="I4" s="86"/>
    </row>
    <row r="5" spans="1:10" s="88" customFormat="1" ht="15.75" customHeight="1" x14ac:dyDescent="0.25">
      <c r="A5" s="476" t="s">
        <v>29</v>
      </c>
      <c r="B5" s="476"/>
      <c r="C5" s="476"/>
      <c r="D5" s="476"/>
      <c r="E5" s="476"/>
    </row>
    <row r="6" spans="1:10" s="88" customFormat="1" ht="15.75" customHeight="1" x14ac:dyDescent="0.25">
      <c r="A6" s="89"/>
      <c r="B6" s="89"/>
      <c r="C6" s="89"/>
      <c r="D6" s="89"/>
      <c r="E6" s="89"/>
    </row>
    <row r="7" spans="1:10" s="88" customFormat="1" ht="15.75" customHeight="1" x14ac:dyDescent="0.25">
      <c r="A7" s="89"/>
      <c r="B7" s="229" t="s">
        <v>75</v>
      </c>
      <c r="C7" s="89"/>
      <c r="D7" s="89"/>
      <c r="E7" s="89"/>
    </row>
    <row r="8" spans="1:10" s="93" customFormat="1" x14ac:dyDescent="0.25">
      <c r="A8" s="90"/>
      <c r="B8" s="90"/>
      <c r="C8" s="91"/>
      <c r="D8" s="91"/>
      <c r="E8" s="92"/>
      <c r="F8" s="92"/>
      <c r="G8" s="92"/>
      <c r="H8" s="92"/>
      <c r="I8" s="92"/>
    </row>
    <row r="9" spans="1:10" s="93" customFormat="1" ht="31.5" x14ac:dyDescent="0.25">
      <c r="A9" s="94" t="s">
        <v>26</v>
      </c>
      <c r="B9" s="94" t="s">
        <v>27</v>
      </c>
      <c r="C9" s="236" t="s">
        <v>124</v>
      </c>
      <c r="D9" s="220" t="s">
        <v>98</v>
      </c>
      <c r="E9" s="67" t="s">
        <v>125</v>
      </c>
      <c r="F9" s="237" t="s">
        <v>126</v>
      </c>
      <c r="G9" s="220" t="s">
        <v>127</v>
      </c>
      <c r="H9" s="238"/>
      <c r="I9" s="238"/>
      <c r="J9" s="67" t="s">
        <v>127</v>
      </c>
    </row>
    <row r="10" spans="1:10" s="98" customFormat="1" ht="11.25" x14ac:dyDescent="0.2">
      <c r="A10" s="479">
        <v>1</v>
      </c>
      <c r="B10" s="480"/>
      <c r="C10" s="96">
        <v>2</v>
      </c>
      <c r="D10" s="95">
        <v>3</v>
      </c>
      <c r="E10" s="186">
        <v>4</v>
      </c>
      <c r="F10" s="186">
        <v>5</v>
      </c>
      <c r="G10" s="97"/>
      <c r="H10" s="97"/>
      <c r="I10" s="97"/>
      <c r="J10" s="186">
        <v>6</v>
      </c>
    </row>
    <row r="11" spans="1:10" s="93" customFormat="1" x14ac:dyDescent="0.25">
      <c r="A11" s="99" t="s">
        <v>53</v>
      </c>
      <c r="B11" s="100" t="s">
        <v>111</v>
      </c>
      <c r="C11" s="101"/>
      <c r="D11" s="101"/>
      <c r="E11" s="187"/>
      <c r="F11" s="187"/>
      <c r="G11" s="92"/>
      <c r="H11" s="92"/>
      <c r="I11" s="92"/>
      <c r="J11" s="187"/>
    </row>
    <row r="12" spans="1:10" s="93" customFormat="1" x14ac:dyDescent="0.25">
      <c r="A12" s="328"/>
      <c r="B12" s="329" t="s">
        <v>120</v>
      </c>
      <c r="C12" s="330">
        <f>C78</f>
        <v>3254139.6700000009</v>
      </c>
      <c r="D12" s="330">
        <f t="shared" ref="D12:J12" si="0">D78</f>
        <v>3857878.29</v>
      </c>
      <c r="E12" s="330">
        <f t="shared" si="0"/>
        <v>3820962.29</v>
      </c>
      <c r="F12" s="330">
        <f t="shared" si="0"/>
        <v>3837056</v>
      </c>
      <c r="G12" s="330" t="e">
        <f t="shared" si="0"/>
        <v>#REF!</v>
      </c>
      <c r="H12" s="330" t="e">
        <f t="shared" si="0"/>
        <v>#REF!</v>
      </c>
      <c r="I12" s="330" t="e">
        <f t="shared" si="0"/>
        <v>#REF!</v>
      </c>
      <c r="J12" s="330">
        <f t="shared" si="0"/>
        <v>3837056</v>
      </c>
    </row>
    <row r="13" spans="1:10" s="93" customFormat="1" x14ac:dyDescent="0.25">
      <c r="A13" s="102" t="s">
        <v>54</v>
      </c>
      <c r="B13" s="103" t="s">
        <v>50</v>
      </c>
      <c r="C13" s="115">
        <v>18330.150000000001</v>
      </c>
      <c r="D13" s="188">
        <f>D14</f>
        <v>18689.099999999999</v>
      </c>
      <c r="E13" s="188">
        <f>E14</f>
        <v>23249.82</v>
      </c>
      <c r="F13" s="188">
        <v>23249.82</v>
      </c>
      <c r="G13" s="92"/>
      <c r="H13" s="92"/>
      <c r="I13" s="92"/>
      <c r="J13" s="188">
        <v>23249.82</v>
      </c>
    </row>
    <row r="14" spans="1:10" s="93" customFormat="1" ht="14.25" customHeight="1" x14ac:dyDescent="0.25">
      <c r="A14" s="400">
        <v>32</v>
      </c>
      <c r="B14" s="401" t="s">
        <v>7</v>
      </c>
      <c r="C14" s="114">
        <v>18330.150000000001</v>
      </c>
      <c r="D14" s="185">
        <v>18689.099999999999</v>
      </c>
      <c r="E14" s="185">
        <v>23249.82</v>
      </c>
      <c r="F14" s="185">
        <v>23249.82</v>
      </c>
      <c r="G14" s="402"/>
      <c r="H14" s="403"/>
      <c r="I14" s="404"/>
      <c r="J14" s="185">
        <v>23249.82</v>
      </c>
    </row>
    <row r="15" spans="1:10" x14ac:dyDescent="0.25">
      <c r="A15" s="108" t="s">
        <v>55</v>
      </c>
      <c r="B15" s="109" t="s">
        <v>51</v>
      </c>
      <c r="C15" s="247">
        <v>4499.3</v>
      </c>
      <c r="D15" s="115">
        <v>4499</v>
      </c>
      <c r="E15" s="115">
        <v>4499</v>
      </c>
      <c r="F15" s="115">
        <v>4499</v>
      </c>
      <c r="J15" s="115">
        <v>4499</v>
      </c>
    </row>
    <row r="16" spans="1:10" x14ac:dyDescent="0.25">
      <c r="A16" s="105">
        <v>32</v>
      </c>
      <c r="B16" s="106" t="s">
        <v>7</v>
      </c>
      <c r="C16" s="107">
        <v>4499.3</v>
      </c>
      <c r="D16" s="107">
        <v>4499</v>
      </c>
      <c r="E16" s="107">
        <v>4499</v>
      </c>
      <c r="F16" s="107">
        <v>4499</v>
      </c>
      <c r="J16" s="107">
        <v>4499</v>
      </c>
    </row>
    <row r="17" spans="1:10" x14ac:dyDescent="0.25">
      <c r="A17" s="108" t="s">
        <v>134</v>
      </c>
      <c r="B17" s="109" t="s">
        <v>133</v>
      </c>
      <c r="C17" s="115">
        <v>3498.51</v>
      </c>
      <c r="D17" s="188">
        <v>0</v>
      </c>
      <c r="E17" s="188">
        <v>0</v>
      </c>
      <c r="F17" s="188">
        <v>0</v>
      </c>
      <c r="G17" s="188"/>
      <c r="H17" s="188"/>
      <c r="I17" s="188"/>
      <c r="J17" s="188">
        <v>0</v>
      </c>
    </row>
    <row r="18" spans="1:10" x14ac:dyDescent="0.25">
      <c r="A18" s="105">
        <v>31</v>
      </c>
      <c r="B18" s="106" t="s">
        <v>6</v>
      </c>
      <c r="C18" s="107">
        <v>3498.51</v>
      </c>
      <c r="D18" s="107">
        <v>0</v>
      </c>
      <c r="E18" s="107">
        <v>0</v>
      </c>
      <c r="F18" s="185">
        <v>0</v>
      </c>
      <c r="J18" s="107">
        <v>0</v>
      </c>
    </row>
    <row r="19" spans="1:10" x14ac:dyDescent="0.25">
      <c r="A19" s="206" t="s">
        <v>116</v>
      </c>
      <c r="B19" s="109" t="s">
        <v>117</v>
      </c>
      <c r="C19" s="207">
        <v>0</v>
      </c>
      <c r="D19" s="207">
        <v>400</v>
      </c>
      <c r="E19" s="207">
        <v>0</v>
      </c>
      <c r="F19" s="188">
        <v>0</v>
      </c>
      <c r="G19" s="208"/>
      <c r="H19" s="208"/>
      <c r="I19" s="208"/>
      <c r="J19" s="207">
        <v>0</v>
      </c>
    </row>
    <row r="20" spans="1:10" x14ac:dyDescent="0.25">
      <c r="A20" s="105">
        <v>32</v>
      </c>
      <c r="B20" s="106" t="s">
        <v>7</v>
      </c>
      <c r="C20" s="107">
        <v>0</v>
      </c>
      <c r="D20" s="107">
        <v>400</v>
      </c>
      <c r="E20" s="107">
        <v>0</v>
      </c>
      <c r="F20" s="185">
        <v>0</v>
      </c>
      <c r="J20" s="107">
        <v>0</v>
      </c>
    </row>
    <row r="21" spans="1:10" s="104" customFormat="1" x14ac:dyDescent="0.25">
      <c r="A21" s="167" t="s">
        <v>99</v>
      </c>
      <c r="B21" s="167" t="s">
        <v>19</v>
      </c>
      <c r="C21" s="314">
        <f>C17+C15+C13</f>
        <v>26327.960000000003</v>
      </c>
      <c r="D21" s="314">
        <f>D15+D13+D19</f>
        <v>23588.1</v>
      </c>
      <c r="E21" s="314">
        <f t="shared" ref="E21:J21" si="1">E15+E13</f>
        <v>27748.82</v>
      </c>
      <c r="F21" s="314">
        <f t="shared" si="1"/>
        <v>27748.82</v>
      </c>
      <c r="G21" s="314">
        <f t="shared" si="1"/>
        <v>0</v>
      </c>
      <c r="H21" s="314">
        <f t="shared" si="1"/>
        <v>0</v>
      </c>
      <c r="I21" s="314">
        <f t="shared" si="1"/>
        <v>0</v>
      </c>
      <c r="J21" s="314">
        <f t="shared" si="1"/>
        <v>27748.82</v>
      </c>
    </row>
    <row r="22" spans="1:10" s="104" customFormat="1" x14ac:dyDescent="0.25">
      <c r="A22" s="312"/>
      <c r="B22" s="312"/>
      <c r="C22" s="311"/>
      <c r="D22" s="311"/>
      <c r="E22" s="311"/>
      <c r="F22" s="313"/>
      <c r="G22" s="311"/>
      <c r="H22" s="311"/>
      <c r="I22" s="311"/>
      <c r="J22" s="311"/>
    </row>
    <row r="23" spans="1:10" s="104" customFormat="1" x14ac:dyDescent="0.25">
      <c r="A23" s="315" t="s">
        <v>56</v>
      </c>
      <c r="B23" s="315" t="s">
        <v>52</v>
      </c>
      <c r="C23" s="316">
        <f>C24+C25+C26</f>
        <v>53089.120000000003</v>
      </c>
      <c r="D23" s="316">
        <f>D24+D25+D26+D27</f>
        <v>173704</v>
      </c>
      <c r="E23" s="316">
        <f t="shared" ref="E23:J23" si="2">E24+E25+E26+E27</f>
        <v>186560</v>
      </c>
      <c r="F23" s="316">
        <f t="shared" si="2"/>
        <v>186560</v>
      </c>
      <c r="G23" s="316">
        <f t="shared" si="2"/>
        <v>0</v>
      </c>
      <c r="H23" s="316">
        <f t="shared" si="2"/>
        <v>0</v>
      </c>
      <c r="I23" s="316">
        <f t="shared" si="2"/>
        <v>0</v>
      </c>
      <c r="J23" s="316">
        <f t="shared" si="2"/>
        <v>186560</v>
      </c>
    </row>
    <row r="24" spans="1:10" s="104" customFormat="1" x14ac:dyDescent="0.25">
      <c r="A24" s="405">
        <v>32</v>
      </c>
      <c r="B24" s="406" t="s">
        <v>7</v>
      </c>
      <c r="C24" s="398">
        <v>39510.160000000003</v>
      </c>
      <c r="D24" s="398">
        <v>71720.320000000007</v>
      </c>
      <c r="E24" s="398">
        <v>84800</v>
      </c>
      <c r="F24" s="361">
        <v>84800</v>
      </c>
      <c r="G24" s="387"/>
      <c r="H24" s="387"/>
      <c r="I24" s="387"/>
      <c r="J24" s="398">
        <v>84800</v>
      </c>
    </row>
    <row r="25" spans="1:10" s="104" customFormat="1" x14ac:dyDescent="0.25">
      <c r="A25" s="388" t="s">
        <v>22</v>
      </c>
      <c r="B25" s="399" t="s">
        <v>42</v>
      </c>
      <c r="C25" s="114">
        <v>1250.8399999999999</v>
      </c>
      <c r="D25" s="190">
        <v>1047.8800000000001</v>
      </c>
      <c r="E25" s="190">
        <v>780</v>
      </c>
      <c r="F25" s="185">
        <v>780</v>
      </c>
      <c r="G25" s="387"/>
      <c r="H25" s="387"/>
      <c r="I25" s="387"/>
      <c r="J25" s="190">
        <v>780</v>
      </c>
    </row>
    <row r="26" spans="1:10" s="104" customFormat="1" x14ac:dyDescent="0.25">
      <c r="A26" s="388">
        <v>42</v>
      </c>
      <c r="B26" s="399" t="s">
        <v>8</v>
      </c>
      <c r="C26" s="114">
        <v>12328.12</v>
      </c>
      <c r="D26" s="114">
        <v>95775.8</v>
      </c>
      <c r="E26" s="114">
        <v>100980</v>
      </c>
      <c r="F26" s="185">
        <v>100980</v>
      </c>
      <c r="G26" s="387"/>
      <c r="H26" s="387"/>
      <c r="I26" s="387"/>
      <c r="J26" s="114">
        <v>100980</v>
      </c>
    </row>
    <row r="27" spans="1:10" s="104" customFormat="1" x14ac:dyDescent="0.25">
      <c r="A27" s="169" t="s">
        <v>44</v>
      </c>
      <c r="B27" s="170" t="s">
        <v>118</v>
      </c>
      <c r="C27" s="189">
        <v>0</v>
      </c>
      <c r="D27" s="191">
        <v>5160</v>
      </c>
      <c r="E27" s="189">
        <v>0</v>
      </c>
      <c r="F27" s="185">
        <v>0</v>
      </c>
      <c r="G27" s="387"/>
      <c r="H27" s="387"/>
      <c r="I27" s="387"/>
      <c r="J27" s="191">
        <v>0</v>
      </c>
    </row>
    <row r="28" spans="1:10" s="104" customFormat="1" x14ac:dyDescent="0.25">
      <c r="A28" s="167" t="s">
        <v>100</v>
      </c>
      <c r="B28" s="167" t="s">
        <v>40</v>
      </c>
      <c r="C28" s="317">
        <f>C23</f>
        <v>53089.120000000003</v>
      </c>
      <c r="D28" s="317">
        <f>D23</f>
        <v>173704</v>
      </c>
      <c r="E28" s="317">
        <f t="shared" ref="E28:J28" si="3">E23</f>
        <v>186560</v>
      </c>
      <c r="F28" s="317">
        <f t="shared" si="3"/>
        <v>186560</v>
      </c>
      <c r="G28" s="317">
        <f t="shared" si="3"/>
        <v>0</v>
      </c>
      <c r="H28" s="317">
        <f t="shared" si="3"/>
        <v>0</v>
      </c>
      <c r="I28" s="317">
        <f t="shared" si="3"/>
        <v>0</v>
      </c>
      <c r="J28" s="317">
        <f t="shared" si="3"/>
        <v>186560</v>
      </c>
    </row>
    <row r="29" spans="1:10" s="104" customFormat="1" x14ac:dyDescent="0.25">
      <c r="A29" s="312"/>
      <c r="B29" s="312"/>
      <c r="C29" s="318"/>
      <c r="D29" s="318"/>
      <c r="E29" s="318"/>
      <c r="F29" s="210"/>
      <c r="G29" s="319"/>
      <c r="H29" s="319"/>
      <c r="I29" s="319"/>
      <c r="J29" s="318"/>
    </row>
    <row r="30" spans="1:10" s="104" customFormat="1" x14ac:dyDescent="0.25">
      <c r="A30" s="482" t="s">
        <v>155</v>
      </c>
      <c r="B30" s="483"/>
      <c r="C30" s="162">
        <f t="shared" ref="C30:J30" si="4">C31+C32</f>
        <v>108812.59</v>
      </c>
      <c r="D30" s="162">
        <f t="shared" si="4"/>
        <v>100231.73999999999</v>
      </c>
      <c r="E30" s="162">
        <f t="shared" si="4"/>
        <v>58900</v>
      </c>
      <c r="F30" s="162">
        <f t="shared" si="4"/>
        <v>50000</v>
      </c>
      <c r="G30" s="162">
        <f t="shared" si="4"/>
        <v>0</v>
      </c>
      <c r="H30" s="162">
        <f t="shared" si="4"/>
        <v>0</v>
      </c>
      <c r="I30" s="162">
        <f t="shared" si="4"/>
        <v>0</v>
      </c>
      <c r="J30" s="162">
        <f t="shared" si="4"/>
        <v>50000</v>
      </c>
    </row>
    <row r="31" spans="1:10" s="161" customFormat="1" x14ac:dyDescent="0.25">
      <c r="A31" s="384">
        <v>31</v>
      </c>
      <c r="B31" s="385" t="s">
        <v>6</v>
      </c>
      <c r="C31" s="394">
        <v>90691.89</v>
      </c>
      <c r="D31" s="394">
        <v>90248.01</v>
      </c>
      <c r="E31" s="394">
        <v>55200</v>
      </c>
      <c r="F31" s="395">
        <v>45000</v>
      </c>
      <c r="G31" s="387"/>
      <c r="H31" s="387"/>
      <c r="I31" s="387"/>
      <c r="J31" s="394">
        <v>45000</v>
      </c>
    </row>
    <row r="32" spans="1:10" s="161" customFormat="1" x14ac:dyDescent="0.25">
      <c r="A32" s="388">
        <v>32</v>
      </c>
      <c r="B32" s="112" t="s">
        <v>7</v>
      </c>
      <c r="C32" s="396">
        <v>18120.7</v>
      </c>
      <c r="D32" s="396">
        <v>9983.73</v>
      </c>
      <c r="E32" s="396">
        <v>3700</v>
      </c>
      <c r="F32" s="190">
        <v>5000</v>
      </c>
      <c r="G32" s="397"/>
      <c r="H32" s="397"/>
      <c r="I32" s="397"/>
      <c r="J32" s="396">
        <v>5000</v>
      </c>
    </row>
    <row r="33" spans="1:12" s="161" customFormat="1" x14ac:dyDescent="0.25">
      <c r="A33" s="164" t="s">
        <v>101</v>
      </c>
      <c r="B33" s="165" t="s">
        <v>81</v>
      </c>
      <c r="C33" s="163">
        <f t="shared" ref="C33:J33" si="5">C30</f>
        <v>108812.59</v>
      </c>
      <c r="D33" s="163">
        <f t="shared" si="5"/>
        <v>100231.73999999999</v>
      </c>
      <c r="E33" s="163">
        <f t="shared" si="5"/>
        <v>58900</v>
      </c>
      <c r="F33" s="163">
        <f t="shared" si="5"/>
        <v>50000</v>
      </c>
      <c r="G33" s="163">
        <f t="shared" si="5"/>
        <v>0</v>
      </c>
      <c r="H33" s="163">
        <f t="shared" si="5"/>
        <v>0</v>
      </c>
      <c r="I33" s="163">
        <f t="shared" si="5"/>
        <v>0</v>
      </c>
      <c r="J33" s="163">
        <f t="shared" si="5"/>
        <v>50000</v>
      </c>
    </row>
    <row r="34" spans="1:12" s="161" customFormat="1" x14ac:dyDescent="0.25">
      <c r="A34" s="312"/>
      <c r="B34" s="320"/>
      <c r="C34" s="321"/>
      <c r="D34" s="321"/>
      <c r="E34" s="321"/>
      <c r="F34" s="189"/>
      <c r="G34" s="160"/>
      <c r="H34" s="160"/>
      <c r="I34" s="160"/>
      <c r="J34" s="321"/>
    </row>
    <row r="35" spans="1:12" s="166" customFormat="1" ht="57" customHeight="1" x14ac:dyDescent="0.25">
      <c r="A35" s="322" t="s">
        <v>156</v>
      </c>
      <c r="B35" s="323" t="s">
        <v>102</v>
      </c>
      <c r="C35" s="188">
        <f>C36+C37+C38+C39</f>
        <v>50434.67</v>
      </c>
      <c r="D35" s="188">
        <f>D36+D37+D38+D39</f>
        <v>55000</v>
      </c>
      <c r="E35" s="188">
        <f>E40</f>
        <v>55000</v>
      </c>
      <c r="F35" s="188">
        <f>F37+F38</f>
        <v>55000</v>
      </c>
      <c r="G35" s="188">
        <f>G37+G38</f>
        <v>0</v>
      </c>
      <c r="H35" s="188">
        <f>H37+H38</f>
        <v>0</v>
      </c>
      <c r="I35" s="188">
        <f>I37+I38</f>
        <v>0</v>
      </c>
      <c r="J35" s="188">
        <f>J37+J38</f>
        <v>55000</v>
      </c>
    </row>
    <row r="36" spans="1:12" s="166" customFormat="1" x14ac:dyDescent="0.25">
      <c r="A36" s="384">
        <v>31</v>
      </c>
      <c r="B36" s="385" t="s">
        <v>6</v>
      </c>
      <c r="C36" s="393">
        <v>3016.95</v>
      </c>
      <c r="D36" s="393">
        <v>110</v>
      </c>
      <c r="E36" s="393">
        <v>0</v>
      </c>
      <c r="F36" s="361">
        <v>0</v>
      </c>
      <c r="G36" s="387"/>
      <c r="H36" s="387"/>
      <c r="I36" s="387"/>
      <c r="J36" s="393">
        <v>0</v>
      </c>
    </row>
    <row r="37" spans="1:12" s="166" customFormat="1" ht="15" customHeight="1" x14ac:dyDescent="0.25">
      <c r="A37" s="388">
        <v>32</v>
      </c>
      <c r="B37" s="112" t="s">
        <v>7</v>
      </c>
      <c r="C37" s="393">
        <v>46688.72</v>
      </c>
      <c r="D37" s="393">
        <v>54424</v>
      </c>
      <c r="E37" s="393">
        <v>54600</v>
      </c>
      <c r="F37" s="185">
        <v>54600</v>
      </c>
      <c r="G37" s="387"/>
      <c r="H37" s="387"/>
      <c r="I37" s="387"/>
      <c r="J37" s="393">
        <v>54600</v>
      </c>
    </row>
    <row r="38" spans="1:12" s="166" customFormat="1" x14ac:dyDescent="0.25">
      <c r="A38" s="111">
        <v>38</v>
      </c>
      <c r="B38" s="112" t="s">
        <v>41</v>
      </c>
      <c r="C38" s="393">
        <v>132</v>
      </c>
      <c r="D38" s="393">
        <v>400</v>
      </c>
      <c r="E38" s="393">
        <v>400</v>
      </c>
      <c r="F38" s="185">
        <v>400</v>
      </c>
      <c r="G38" s="387"/>
      <c r="H38" s="387"/>
      <c r="I38" s="387"/>
      <c r="J38" s="393">
        <v>400</v>
      </c>
    </row>
    <row r="39" spans="1:12" s="166" customFormat="1" x14ac:dyDescent="0.25">
      <c r="A39" s="111">
        <v>42</v>
      </c>
      <c r="B39" s="112" t="s">
        <v>8</v>
      </c>
      <c r="C39" s="393">
        <v>597</v>
      </c>
      <c r="D39" s="393">
        <v>66</v>
      </c>
      <c r="E39" s="393">
        <v>0</v>
      </c>
      <c r="F39" s="185">
        <v>0</v>
      </c>
      <c r="G39" s="387"/>
      <c r="H39" s="387"/>
      <c r="I39" s="387"/>
      <c r="J39" s="393">
        <v>0</v>
      </c>
    </row>
    <row r="40" spans="1:12" s="166" customFormat="1" x14ac:dyDescent="0.25">
      <c r="A40" s="167" t="s">
        <v>103</v>
      </c>
      <c r="B40" s="168" t="s">
        <v>15</v>
      </c>
      <c r="C40" s="182">
        <f>C35</f>
        <v>50434.67</v>
      </c>
      <c r="D40" s="182">
        <f>D35</f>
        <v>55000</v>
      </c>
      <c r="E40" s="182">
        <f>E37+E38</f>
        <v>55000</v>
      </c>
      <c r="F40" s="224">
        <f>F35</f>
        <v>55000</v>
      </c>
      <c r="G40" s="224">
        <f>G35</f>
        <v>0</v>
      </c>
      <c r="H40" s="224">
        <f>H35</f>
        <v>0</v>
      </c>
      <c r="I40" s="224">
        <f>I35</f>
        <v>0</v>
      </c>
      <c r="J40" s="224">
        <f>J35</f>
        <v>55000</v>
      </c>
    </row>
    <row r="41" spans="1:12" s="166" customFormat="1" x14ac:dyDescent="0.25">
      <c r="A41" s="312"/>
      <c r="B41" s="325"/>
      <c r="C41" s="326"/>
      <c r="D41" s="326"/>
      <c r="E41" s="326"/>
      <c r="F41" s="210"/>
      <c r="G41" s="319"/>
      <c r="H41" s="319"/>
      <c r="I41" s="319"/>
      <c r="J41" s="326"/>
    </row>
    <row r="42" spans="1:12" s="166" customFormat="1" ht="35.25" customHeight="1" x14ac:dyDescent="0.25">
      <c r="A42" s="322" t="s">
        <v>158</v>
      </c>
      <c r="B42" s="323" t="s">
        <v>104</v>
      </c>
      <c r="C42" s="327">
        <f>C43</f>
        <v>26037.57</v>
      </c>
      <c r="D42" s="327">
        <f>D43</f>
        <v>36204.1</v>
      </c>
      <c r="E42" s="327">
        <v>0</v>
      </c>
      <c r="F42" s="188">
        <v>0</v>
      </c>
      <c r="G42" s="324"/>
      <c r="H42" s="324"/>
      <c r="I42" s="324"/>
      <c r="J42" s="327">
        <v>0</v>
      </c>
    </row>
    <row r="43" spans="1:12" s="166" customFormat="1" x14ac:dyDescent="0.25">
      <c r="A43" s="384">
        <v>31</v>
      </c>
      <c r="B43" s="385" t="s">
        <v>6</v>
      </c>
      <c r="C43" s="393">
        <v>26037.57</v>
      </c>
      <c r="D43" s="393">
        <v>36204.1</v>
      </c>
      <c r="E43" s="393">
        <v>0</v>
      </c>
      <c r="F43" s="361">
        <v>0</v>
      </c>
      <c r="G43" s="387"/>
      <c r="H43" s="387"/>
      <c r="I43" s="387"/>
      <c r="J43" s="393">
        <v>0</v>
      </c>
    </row>
    <row r="44" spans="1:12" s="166" customFormat="1" x14ac:dyDescent="0.25">
      <c r="A44" s="167" t="s">
        <v>112</v>
      </c>
      <c r="B44" s="168" t="s">
        <v>113</v>
      </c>
      <c r="C44" s="182">
        <f>C42</f>
        <v>26037.57</v>
      </c>
      <c r="D44" s="182">
        <f>D42</f>
        <v>36204.1</v>
      </c>
      <c r="E44" s="182">
        <v>0</v>
      </c>
      <c r="F44" s="225">
        <v>0</v>
      </c>
      <c r="G44" s="324"/>
      <c r="H44" s="324"/>
      <c r="I44" s="324"/>
      <c r="J44" s="182">
        <v>0</v>
      </c>
    </row>
    <row r="45" spans="1:12" s="166" customFormat="1" x14ac:dyDescent="0.25">
      <c r="A45" s="312"/>
      <c r="B45" s="325"/>
      <c r="C45" s="326"/>
      <c r="D45" s="326"/>
      <c r="E45" s="326"/>
      <c r="F45" s="210"/>
      <c r="G45" s="319"/>
      <c r="H45" s="319"/>
      <c r="I45" s="319"/>
      <c r="J45" s="326"/>
    </row>
    <row r="46" spans="1:12" s="104" customFormat="1" x14ac:dyDescent="0.25">
      <c r="A46" s="322" t="s">
        <v>157</v>
      </c>
      <c r="B46" s="315" t="s">
        <v>109</v>
      </c>
      <c r="C46" s="352">
        <f>C57+C64+C67+C72+C77</f>
        <v>2989437.7600000007</v>
      </c>
      <c r="D46" s="352">
        <f t="shared" ref="D46:J46" si="6">D57+D64+D72+D77</f>
        <v>3468820.79</v>
      </c>
      <c r="E46" s="352">
        <f t="shared" si="6"/>
        <v>3492753.47</v>
      </c>
      <c r="F46" s="352">
        <f t="shared" si="6"/>
        <v>3517747.18</v>
      </c>
      <c r="G46" s="352" t="e">
        <f t="shared" si="6"/>
        <v>#REF!</v>
      </c>
      <c r="H46" s="352" t="e">
        <f t="shared" si="6"/>
        <v>#REF!</v>
      </c>
      <c r="I46" s="352" t="e">
        <f t="shared" si="6"/>
        <v>#REF!</v>
      </c>
      <c r="J46" s="352">
        <f t="shared" si="6"/>
        <v>3517747.18</v>
      </c>
    </row>
    <row r="47" spans="1:12" s="104" customFormat="1" x14ac:dyDescent="0.25">
      <c r="A47" s="349">
        <v>3</v>
      </c>
      <c r="B47" s="350" t="s">
        <v>23</v>
      </c>
      <c r="C47" s="351">
        <f>C48+C49+C50+C51+C52</f>
        <v>162962.32</v>
      </c>
      <c r="D47" s="351">
        <f t="shared" ref="D47:J47" si="7">D48+D49+D50</f>
        <v>1139166.8599999999</v>
      </c>
      <c r="E47" s="351">
        <f t="shared" si="7"/>
        <v>1002481.18</v>
      </c>
      <c r="F47" s="351">
        <f t="shared" si="7"/>
        <v>770977</v>
      </c>
      <c r="G47" s="351" t="e">
        <f t="shared" si="7"/>
        <v>#REF!</v>
      </c>
      <c r="H47" s="351" t="e">
        <f t="shared" si="7"/>
        <v>#REF!</v>
      </c>
      <c r="I47" s="351" t="e">
        <f t="shared" si="7"/>
        <v>#REF!</v>
      </c>
      <c r="J47" s="351">
        <f t="shared" si="7"/>
        <v>770977</v>
      </c>
      <c r="K47" s="158"/>
    </row>
    <row r="48" spans="1:12" s="161" customFormat="1" x14ac:dyDescent="0.25">
      <c r="A48" s="384">
        <v>31</v>
      </c>
      <c r="B48" s="385" t="s">
        <v>6</v>
      </c>
      <c r="C48" s="386">
        <v>68157.399999999994</v>
      </c>
      <c r="D48" s="386">
        <v>324291.17</v>
      </c>
      <c r="E48" s="386">
        <v>212130</v>
      </c>
      <c r="F48" s="185">
        <v>32400</v>
      </c>
      <c r="G48" s="387"/>
      <c r="H48" s="387"/>
      <c r="I48" s="387"/>
      <c r="J48" s="386">
        <v>32400</v>
      </c>
      <c r="K48" s="382"/>
      <c r="L48" s="382"/>
    </row>
    <row r="49" spans="1:13" s="161" customFormat="1" ht="15.75" customHeight="1" x14ac:dyDescent="0.25">
      <c r="A49" s="388">
        <v>32</v>
      </c>
      <c r="B49" s="112" t="s">
        <v>7</v>
      </c>
      <c r="C49" s="110">
        <v>92071.23</v>
      </c>
      <c r="D49" s="110">
        <v>812075.69</v>
      </c>
      <c r="E49" s="110">
        <v>787551.18</v>
      </c>
      <c r="F49" s="185">
        <v>735777</v>
      </c>
      <c r="G49" s="110" t="e">
        <f>#REF!+#REF!+#REF!+#REF!</f>
        <v>#REF!</v>
      </c>
      <c r="H49" s="110" t="e">
        <f>#REF!+#REF!+#REF!+#REF!</f>
        <v>#REF!</v>
      </c>
      <c r="I49" s="110" t="e">
        <f>#REF!+#REF!+#REF!+#REF!</f>
        <v>#REF!</v>
      </c>
      <c r="J49" s="110">
        <v>735777</v>
      </c>
    </row>
    <row r="50" spans="1:13" s="383" customFormat="1" x14ac:dyDescent="0.2">
      <c r="A50" s="388">
        <v>34</v>
      </c>
      <c r="B50" s="112" t="s">
        <v>10</v>
      </c>
      <c r="C50" s="190">
        <v>2233.4299999999998</v>
      </c>
      <c r="D50" s="190">
        <v>2800</v>
      </c>
      <c r="E50" s="190">
        <v>2800</v>
      </c>
      <c r="F50" s="185">
        <v>2800</v>
      </c>
      <c r="G50" s="389"/>
      <c r="H50" s="389"/>
      <c r="I50" s="389"/>
      <c r="J50" s="190">
        <v>2800</v>
      </c>
    </row>
    <row r="51" spans="1:13" s="90" customFormat="1" x14ac:dyDescent="0.2">
      <c r="A51" s="111">
        <v>36</v>
      </c>
      <c r="B51" s="390" t="s">
        <v>129</v>
      </c>
      <c r="C51" s="185">
        <v>0.26</v>
      </c>
      <c r="D51" s="185">
        <v>0</v>
      </c>
      <c r="E51" s="185">
        <v>0</v>
      </c>
      <c r="F51" s="185">
        <v>0</v>
      </c>
      <c r="G51" s="391"/>
      <c r="H51" s="391"/>
      <c r="I51" s="391"/>
      <c r="J51" s="185">
        <v>0</v>
      </c>
    </row>
    <row r="52" spans="1:13" s="90" customFormat="1" x14ac:dyDescent="0.2">
      <c r="A52" s="111">
        <v>38</v>
      </c>
      <c r="B52" s="112" t="s">
        <v>41</v>
      </c>
      <c r="C52" s="361">
        <v>500</v>
      </c>
      <c r="D52" s="361">
        <v>0</v>
      </c>
      <c r="E52" s="185">
        <v>0</v>
      </c>
      <c r="F52" s="185">
        <v>0</v>
      </c>
      <c r="G52" s="391"/>
      <c r="H52" s="391"/>
      <c r="I52" s="391"/>
      <c r="J52" s="185">
        <v>0</v>
      </c>
    </row>
    <row r="53" spans="1:13" s="104" customFormat="1" x14ac:dyDescent="0.25">
      <c r="A53" s="211" t="s">
        <v>43</v>
      </c>
      <c r="B53" s="212" t="s">
        <v>11</v>
      </c>
      <c r="C53" s="213">
        <f>C54+C55+C56</f>
        <v>436480.92000000004</v>
      </c>
      <c r="D53" s="213">
        <f>D55+D56</f>
        <v>226162.28</v>
      </c>
      <c r="E53" s="213">
        <f>E55+E56</f>
        <v>0</v>
      </c>
      <c r="F53" s="213">
        <f>F54+F55</f>
        <v>12023.71</v>
      </c>
      <c r="G53" s="213">
        <f>G54+G55</f>
        <v>0</v>
      </c>
      <c r="H53" s="213">
        <f>H54+H55</f>
        <v>0</v>
      </c>
      <c r="I53" s="213">
        <f>I54+I55</f>
        <v>0</v>
      </c>
      <c r="J53" s="213">
        <f>J54+J55</f>
        <v>12023.71</v>
      </c>
    </row>
    <row r="54" spans="1:13" s="161" customFormat="1" x14ac:dyDescent="0.25">
      <c r="A54" s="388" t="s">
        <v>22</v>
      </c>
      <c r="B54" s="112" t="s">
        <v>42</v>
      </c>
      <c r="C54" s="114">
        <v>1571.26</v>
      </c>
      <c r="D54" s="110">
        <v>0</v>
      </c>
      <c r="E54" s="185">
        <v>0</v>
      </c>
      <c r="F54" s="185">
        <v>220</v>
      </c>
      <c r="G54" s="392"/>
      <c r="H54" s="392"/>
      <c r="I54" s="392"/>
      <c r="J54" s="110">
        <v>220</v>
      </c>
      <c r="L54" s="382"/>
    </row>
    <row r="55" spans="1:13" s="161" customFormat="1" x14ac:dyDescent="0.25">
      <c r="A55" s="388">
        <v>42</v>
      </c>
      <c r="B55" s="112" t="s">
        <v>8</v>
      </c>
      <c r="C55" s="110">
        <v>209553.38</v>
      </c>
      <c r="D55" s="110">
        <v>129322.28</v>
      </c>
      <c r="E55" s="185">
        <v>0</v>
      </c>
      <c r="F55" s="185">
        <v>11803.71</v>
      </c>
      <c r="G55" s="392"/>
      <c r="H55" s="392"/>
      <c r="I55" s="392"/>
      <c r="J55" s="110">
        <v>11803.71</v>
      </c>
    </row>
    <row r="56" spans="1:13" s="161" customFormat="1" x14ac:dyDescent="0.25">
      <c r="A56" s="169" t="s">
        <v>44</v>
      </c>
      <c r="B56" s="170" t="s">
        <v>45</v>
      </c>
      <c r="C56" s="114">
        <v>225356.28</v>
      </c>
      <c r="D56" s="110">
        <v>96840</v>
      </c>
      <c r="E56" s="185">
        <v>0</v>
      </c>
      <c r="F56" s="185">
        <v>0</v>
      </c>
      <c r="G56" s="392"/>
      <c r="H56" s="392"/>
      <c r="I56" s="392"/>
      <c r="J56" s="110">
        <v>0</v>
      </c>
    </row>
    <row r="57" spans="1:13" s="177" customFormat="1" x14ac:dyDescent="0.25">
      <c r="A57" s="175" t="s">
        <v>105</v>
      </c>
      <c r="B57" s="176" t="s">
        <v>28</v>
      </c>
      <c r="C57" s="183">
        <f t="shared" ref="C57:J57" si="8">C47+C53</f>
        <v>599443.24</v>
      </c>
      <c r="D57" s="183">
        <f t="shared" si="8"/>
        <v>1365329.14</v>
      </c>
      <c r="E57" s="183">
        <f t="shared" si="8"/>
        <v>1002481.18</v>
      </c>
      <c r="F57" s="183">
        <f t="shared" si="8"/>
        <v>783000.71</v>
      </c>
      <c r="G57" s="183" t="e">
        <f t="shared" si="8"/>
        <v>#REF!</v>
      </c>
      <c r="H57" s="183" t="e">
        <f t="shared" si="8"/>
        <v>#REF!</v>
      </c>
      <c r="I57" s="183" t="e">
        <f t="shared" si="8"/>
        <v>#REF!</v>
      </c>
      <c r="J57" s="183">
        <f t="shared" si="8"/>
        <v>783000.71</v>
      </c>
    </row>
    <row r="58" spans="1:13" s="178" customFormat="1" x14ac:dyDescent="0.25">
      <c r="A58" s="121">
        <v>3</v>
      </c>
      <c r="B58" s="123" t="s">
        <v>23</v>
      </c>
      <c r="C58" s="131">
        <f>C59+C60+C61</f>
        <v>2282903.7400000002</v>
      </c>
      <c r="D58" s="131">
        <f>D59</f>
        <v>2044477.24</v>
      </c>
      <c r="E58" s="131">
        <f>E59</f>
        <v>2417600</v>
      </c>
      <c r="F58" s="131">
        <f>F59+F60</f>
        <v>2657074.1800000002</v>
      </c>
      <c r="G58" s="131">
        <f>G59+G60</f>
        <v>0</v>
      </c>
      <c r="H58" s="131">
        <f>H59+H60</f>
        <v>0</v>
      </c>
      <c r="I58" s="131">
        <f>I59+I60</f>
        <v>0</v>
      </c>
      <c r="J58" s="131">
        <f>J59+J60</f>
        <v>2657074.1800000002</v>
      </c>
    </row>
    <row r="59" spans="1:13" s="178" customFormat="1" x14ac:dyDescent="0.25">
      <c r="A59" s="368">
        <v>31</v>
      </c>
      <c r="B59" s="40" t="s">
        <v>6</v>
      </c>
      <c r="C59" s="20">
        <v>1572435.61</v>
      </c>
      <c r="D59" s="20">
        <v>2044477.24</v>
      </c>
      <c r="E59" s="20">
        <v>2417600</v>
      </c>
      <c r="F59" s="185">
        <v>2600000</v>
      </c>
      <c r="G59" s="407"/>
      <c r="H59" s="407"/>
      <c r="I59" s="407"/>
      <c r="J59" s="20">
        <v>2600000</v>
      </c>
    </row>
    <row r="60" spans="1:13" s="178" customFormat="1" ht="15.75" customHeight="1" x14ac:dyDescent="0.25">
      <c r="A60" s="368">
        <v>32</v>
      </c>
      <c r="B60" s="40" t="s">
        <v>7</v>
      </c>
      <c r="C60" s="20">
        <v>709886.18</v>
      </c>
      <c r="D60" s="20">
        <v>0</v>
      </c>
      <c r="E60" s="20">
        <v>0</v>
      </c>
      <c r="F60" s="185">
        <v>57074.18</v>
      </c>
      <c r="G60" s="408"/>
      <c r="H60" s="408"/>
      <c r="I60" s="408"/>
      <c r="J60" s="20">
        <v>57074.18</v>
      </c>
    </row>
    <row r="61" spans="1:13" s="179" customFormat="1" x14ac:dyDescent="0.25">
      <c r="A61" s="388">
        <v>34</v>
      </c>
      <c r="B61" s="112" t="s">
        <v>10</v>
      </c>
      <c r="C61" s="376">
        <v>581.95000000000005</v>
      </c>
      <c r="D61" s="376">
        <v>0</v>
      </c>
      <c r="E61" s="376">
        <v>0</v>
      </c>
      <c r="F61" s="185">
        <v>0</v>
      </c>
      <c r="G61" s="407"/>
      <c r="H61" s="407"/>
      <c r="I61" s="407"/>
      <c r="J61" s="376">
        <v>0</v>
      </c>
      <c r="M61" s="209"/>
    </row>
    <row r="62" spans="1:13" s="179" customFormat="1" ht="16.5" customHeight="1" x14ac:dyDescent="0.25">
      <c r="A62" s="388">
        <v>42</v>
      </c>
      <c r="B62" s="112" t="s">
        <v>8</v>
      </c>
      <c r="C62" s="376">
        <v>18523.93</v>
      </c>
      <c r="D62" s="376">
        <v>0</v>
      </c>
      <c r="E62" s="376">
        <v>0</v>
      </c>
      <c r="F62" s="185">
        <v>0</v>
      </c>
      <c r="G62" s="407"/>
      <c r="H62" s="407"/>
      <c r="I62" s="407"/>
      <c r="J62" s="376">
        <v>0</v>
      </c>
      <c r="M62" s="209"/>
    </row>
    <row r="63" spans="1:13" s="179" customFormat="1" ht="16.5" customHeight="1" x14ac:dyDescent="0.25">
      <c r="A63" s="169" t="s">
        <v>44</v>
      </c>
      <c r="B63" s="170" t="s">
        <v>45</v>
      </c>
      <c r="C63" s="376">
        <v>13701.15</v>
      </c>
      <c r="D63" s="376">
        <v>0</v>
      </c>
      <c r="E63" s="376">
        <v>0</v>
      </c>
      <c r="F63" s="185">
        <v>0</v>
      </c>
      <c r="G63" s="407"/>
      <c r="H63" s="407"/>
      <c r="I63" s="407"/>
      <c r="J63" s="376">
        <v>0</v>
      </c>
      <c r="M63" s="209"/>
    </row>
    <row r="64" spans="1:13" s="177" customFormat="1" x14ac:dyDescent="0.25">
      <c r="A64" s="11" t="s">
        <v>106</v>
      </c>
      <c r="B64" s="37" t="s">
        <v>21</v>
      </c>
      <c r="C64" s="38">
        <f>C62+C63+C58</f>
        <v>2315128.8200000003</v>
      </c>
      <c r="D64" s="38">
        <f t="shared" ref="D64:J64" si="9">D58</f>
        <v>2044477.24</v>
      </c>
      <c r="E64" s="38">
        <f t="shared" si="9"/>
        <v>2417600</v>
      </c>
      <c r="F64" s="38">
        <f t="shared" si="9"/>
        <v>2657074.1800000002</v>
      </c>
      <c r="G64" s="38">
        <f t="shared" si="9"/>
        <v>0</v>
      </c>
      <c r="H64" s="38">
        <f t="shared" si="9"/>
        <v>0</v>
      </c>
      <c r="I64" s="38">
        <f t="shared" si="9"/>
        <v>0</v>
      </c>
      <c r="J64" s="38">
        <f t="shared" si="9"/>
        <v>2657074.1800000002</v>
      </c>
    </row>
    <row r="65" spans="1:16" s="177" customFormat="1" x14ac:dyDescent="0.25">
      <c r="A65" s="215">
        <v>3</v>
      </c>
      <c r="B65" s="123" t="s">
        <v>23</v>
      </c>
      <c r="C65" s="198">
        <v>790</v>
      </c>
      <c r="D65" s="124">
        <v>329.56</v>
      </c>
      <c r="E65" s="198">
        <v>0</v>
      </c>
      <c r="F65" s="226">
        <v>0</v>
      </c>
      <c r="G65" s="216"/>
      <c r="H65" s="216"/>
      <c r="I65" s="216"/>
      <c r="J65" s="124">
        <v>0</v>
      </c>
    </row>
    <row r="66" spans="1:16" s="177" customFormat="1" x14ac:dyDescent="0.25">
      <c r="A66" s="25">
        <v>32</v>
      </c>
      <c r="B66" s="40" t="s">
        <v>7</v>
      </c>
      <c r="C66" s="44">
        <v>790</v>
      </c>
      <c r="D66" s="44">
        <v>329.56</v>
      </c>
      <c r="E66" s="44">
        <v>0</v>
      </c>
      <c r="F66" s="185">
        <v>0</v>
      </c>
      <c r="G66" s="214"/>
      <c r="H66" s="214"/>
      <c r="I66" s="214"/>
      <c r="J66" s="44">
        <v>0</v>
      </c>
    </row>
    <row r="67" spans="1:16" s="177" customFormat="1" x14ac:dyDescent="0.25">
      <c r="A67" s="204" t="s">
        <v>119</v>
      </c>
      <c r="B67" s="217" t="s">
        <v>115</v>
      </c>
      <c r="C67" s="199">
        <v>790</v>
      </c>
      <c r="D67" s="199">
        <v>329.56</v>
      </c>
      <c r="E67" s="199">
        <v>0</v>
      </c>
      <c r="F67" s="224">
        <v>0</v>
      </c>
      <c r="G67" s="353"/>
      <c r="H67" s="353"/>
      <c r="I67" s="353"/>
      <c r="J67" s="199">
        <v>0</v>
      </c>
    </row>
    <row r="68" spans="1:16" s="177" customFormat="1" x14ac:dyDescent="0.25">
      <c r="A68" s="215">
        <v>3</v>
      </c>
      <c r="B68" s="123" t="s">
        <v>23</v>
      </c>
      <c r="C68" s="198">
        <v>0</v>
      </c>
      <c r="D68" s="198">
        <v>0</v>
      </c>
      <c r="E68" s="198">
        <v>4600</v>
      </c>
      <c r="F68" s="198">
        <v>4600</v>
      </c>
      <c r="G68" s="354"/>
      <c r="H68" s="354"/>
      <c r="I68" s="354"/>
      <c r="J68" s="198">
        <v>4600</v>
      </c>
    </row>
    <row r="69" spans="1:16" s="177" customFormat="1" x14ac:dyDescent="0.25">
      <c r="A69" s="25">
        <v>32</v>
      </c>
      <c r="B69" s="40" t="s">
        <v>7</v>
      </c>
      <c r="C69" s="44">
        <v>0</v>
      </c>
      <c r="D69" s="44">
        <v>0</v>
      </c>
      <c r="E69" s="44">
        <v>4600</v>
      </c>
      <c r="F69" s="44">
        <v>4600</v>
      </c>
      <c r="G69" s="214"/>
      <c r="H69" s="214"/>
      <c r="I69" s="214"/>
      <c r="J69" s="44">
        <v>4600</v>
      </c>
    </row>
    <row r="70" spans="1:16" s="177" customFormat="1" x14ac:dyDescent="0.25">
      <c r="A70" s="129" t="s">
        <v>43</v>
      </c>
      <c r="B70" s="123" t="s">
        <v>82</v>
      </c>
      <c r="C70" s="124">
        <v>5600.41</v>
      </c>
      <c r="D70" s="124">
        <v>4672.29</v>
      </c>
      <c r="E70" s="124">
        <v>5072.29</v>
      </c>
      <c r="F70" s="124">
        <v>72.290000000000006</v>
      </c>
      <c r="G70" s="124">
        <v>72.290000000000006</v>
      </c>
      <c r="H70" s="124">
        <v>72.290000000000006</v>
      </c>
      <c r="I70" s="124">
        <v>72.290000000000006</v>
      </c>
      <c r="J70" s="124">
        <v>72.290000000000006</v>
      </c>
      <c r="L70" s="180"/>
    </row>
    <row r="71" spans="1:16" s="177" customFormat="1" x14ac:dyDescent="0.25">
      <c r="A71" s="368">
        <v>42</v>
      </c>
      <c r="B71" s="40" t="s">
        <v>8</v>
      </c>
      <c r="C71" s="45">
        <v>5600.41</v>
      </c>
      <c r="D71" s="45">
        <v>4672.29</v>
      </c>
      <c r="E71" s="45">
        <v>5072.29</v>
      </c>
      <c r="F71" s="45">
        <v>72.290000000000006</v>
      </c>
      <c r="G71" s="45">
        <v>72.290000000000006</v>
      </c>
      <c r="H71" s="45">
        <v>72.290000000000006</v>
      </c>
      <c r="I71" s="45">
        <v>72.290000000000006</v>
      </c>
      <c r="J71" s="45">
        <v>72.290000000000006</v>
      </c>
    </row>
    <row r="72" spans="1:16" s="177" customFormat="1" x14ac:dyDescent="0.25">
      <c r="A72" s="174" t="s">
        <v>107</v>
      </c>
      <c r="B72" s="21" t="s">
        <v>46</v>
      </c>
      <c r="C72" s="38">
        <v>5600.41</v>
      </c>
      <c r="D72" s="38">
        <v>4672.29</v>
      </c>
      <c r="E72" s="38">
        <f>E68+E70</f>
        <v>9672.2900000000009</v>
      </c>
      <c r="F72" s="38">
        <v>4672.29</v>
      </c>
      <c r="G72" s="38">
        <v>4672.29</v>
      </c>
      <c r="H72" s="38">
        <v>4672.29</v>
      </c>
      <c r="I72" s="38">
        <v>4672.29</v>
      </c>
      <c r="J72" s="38">
        <v>4672.29</v>
      </c>
    </row>
    <row r="73" spans="1:16" s="177" customFormat="1" x14ac:dyDescent="0.25">
      <c r="A73" s="121">
        <v>3</v>
      </c>
      <c r="B73" s="123" t="s">
        <v>23</v>
      </c>
      <c r="C73" s="124">
        <f>C74+C75+C76</f>
        <v>68475.290000000008</v>
      </c>
      <c r="D73" s="124">
        <f>D74+D75+D76</f>
        <v>54342.12</v>
      </c>
      <c r="E73" s="124">
        <f t="shared" ref="E73:J73" si="10">E74+E75</f>
        <v>63000</v>
      </c>
      <c r="F73" s="226">
        <f t="shared" si="10"/>
        <v>73000</v>
      </c>
      <c r="G73" s="226">
        <f t="shared" si="10"/>
        <v>0</v>
      </c>
      <c r="H73" s="226">
        <f t="shared" si="10"/>
        <v>0</v>
      </c>
      <c r="I73" s="226">
        <f t="shared" si="10"/>
        <v>0</v>
      </c>
      <c r="J73" s="226">
        <f t="shared" si="10"/>
        <v>73000</v>
      </c>
    </row>
    <row r="74" spans="1:16" s="177" customFormat="1" x14ac:dyDescent="0.25">
      <c r="A74" s="368">
        <v>31</v>
      </c>
      <c r="B74" s="40" t="s">
        <v>6</v>
      </c>
      <c r="C74" s="45">
        <v>64645.19</v>
      </c>
      <c r="D74" s="45">
        <v>48455.76</v>
      </c>
      <c r="E74" s="45">
        <v>58500</v>
      </c>
      <c r="F74" s="185">
        <v>72600</v>
      </c>
      <c r="G74" s="214"/>
      <c r="H74" s="214"/>
      <c r="I74" s="214"/>
      <c r="J74" s="44">
        <v>72600</v>
      </c>
    </row>
    <row r="75" spans="1:16" s="177" customFormat="1" x14ac:dyDescent="0.25">
      <c r="A75" s="368">
        <v>32</v>
      </c>
      <c r="B75" s="40" t="s">
        <v>7</v>
      </c>
      <c r="C75" s="45">
        <v>3029.91</v>
      </c>
      <c r="D75" s="45">
        <v>5886.36</v>
      </c>
      <c r="E75" s="45">
        <v>4500</v>
      </c>
      <c r="F75" s="185">
        <v>400</v>
      </c>
      <c r="G75" s="214"/>
      <c r="H75" s="214"/>
      <c r="I75" s="214"/>
      <c r="J75" s="45">
        <v>400</v>
      </c>
      <c r="K75" s="180"/>
      <c r="L75" s="180"/>
      <c r="M75" s="180"/>
      <c r="N75" s="180"/>
      <c r="O75" s="180"/>
      <c r="P75" s="180"/>
    </row>
    <row r="76" spans="1:16" s="177" customFormat="1" x14ac:dyDescent="0.25">
      <c r="A76" s="111">
        <v>36</v>
      </c>
      <c r="B76" s="390" t="s">
        <v>129</v>
      </c>
      <c r="C76" s="248">
        <v>800.19</v>
      </c>
      <c r="D76" s="248">
        <v>0</v>
      </c>
      <c r="E76" s="248">
        <v>0</v>
      </c>
      <c r="F76" s="185">
        <v>0</v>
      </c>
      <c r="G76" s="214"/>
      <c r="H76" s="214"/>
      <c r="I76" s="214"/>
      <c r="J76" s="248">
        <v>0</v>
      </c>
      <c r="K76" s="180"/>
      <c r="L76" s="180"/>
    </row>
    <row r="77" spans="1:16" s="177" customFormat="1" x14ac:dyDescent="0.25">
      <c r="A77" s="181" t="s">
        <v>108</v>
      </c>
      <c r="B77" s="37" t="s">
        <v>15</v>
      </c>
      <c r="C77" s="218">
        <f>C73</f>
        <v>68475.290000000008</v>
      </c>
      <c r="D77" s="218">
        <f>D73</f>
        <v>54342.12</v>
      </c>
      <c r="E77" s="218">
        <f>E73</f>
        <v>63000</v>
      </c>
      <c r="F77" s="224">
        <f>F73</f>
        <v>73000</v>
      </c>
      <c r="G77" s="224">
        <f t="shared" ref="G77:J77" si="11">G73</f>
        <v>0</v>
      </c>
      <c r="H77" s="224">
        <f t="shared" si="11"/>
        <v>0</v>
      </c>
      <c r="I77" s="224">
        <f t="shared" si="11"/>
        <v>0</v>
      </c>
      <c r="J77" s="224">
        <f t="shared" si="11"/>
        <v>73000</v>
      </c>
    </row>
    <row r="78" spans="1:16" x14ac:dyDescent="0.25">
      <c r="A78" s="334" t="s">
        <v>120</v>
      </c>
      <c r="B78" s="331"/>
      <c r="C78" s="332">
        <f>C13+C15+C17+C19+C23+C30+C35+C42+C46</f>
        <v>3254139.6700000009</v>
      </c>
      <c r="D78" s="332">
        <f>D21+D28+D33+D40+D44+D57+D64+D67+D72+D77</f>
        <v>3857878.29</v>
      </c>
      <c r="E78" s="332">
        <f t="shared" ref="E78:J78" si="12">E13+E15+E23+E30+E35+E42+E46</f>
        <v>3820962.29</v>
      </c>
      <c r="F78" s="332">
        <f t="shared" si="12"/>
        <v>3837056</v>
      </c>
      <c r="G78" s="332" t="e">
        <f t="shared" si="12"/>
        <v>#REF!</v>
      </c>
      <c r="H78" s="332" t="e">
        <f t="shared" si="12"/>
        <v>#REF!</v>
      </c>
      <c r="I78" s="332" t="e">
        <f t="shared" si="12"/>
        <v>#REF!</v>
      </c>
      <c r="J78" s="332">
        <f t="shared" si="12"/>
        <v>3837056</v>
      </c>
    </row>
    <row r="79" spans="1:16" x14ac:dyDescent="0.25">
      <c r="C79" s="171"/>
      <c r="D79" s="171"/>
      <c r="E79" s="171"/>
      <c r="F79" s="171"/>
      <c r="J79" s="159"/>
    </row>
  </sheetData>
  <mergeCells count="5">
    <mergeCell ref="A1:H2"/>
    <mergeCell ref="A10:B10"/>
    <mergeCell ref="A4:E4"/>
    <mergeCell ref="A5:E5"/>
    <mergeCell ref="A30:B30"/>
  </mergeCells>
  <pageMargins left="0.7" right="0.7" top="0.75" bottom="0.75" header="0.3" footer="0.3"/>
  <pageSetup paperSize="9" scale="8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RAČUN  PRIHODA I RASHODA</vt:lpstr>
      <vt:lpstr>RAČUN PRIHODA I RASHODA-IZVORI</vt:lpstr>
      <vt:lpstr>Račun financiranja</vt:lpstr>
      <vt:lpstr>Rashodi -funkcijska</vt:lpstr>
      <vt:lpstr>POSEBNI_DIO_</vt:lpstr>
      <vt:lpstr>List1</vt:lpstr>
      <vt:lpstr>POSEBNI_DIO_!Podrucje_ispisa</vt:lpstr>
      <vt:lpstr>'RAČUN PRIHODA I RASHODA-IZVORI'!Podrucje_ispisa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sbencik</cp:lastModifiedBy>
  <cp:lastPrinted>2025-01-02T10:52:58Z</cp:lastPrinted>
  <dcterms:created xsi:type="dcterms:W3CDTF">2022-08-26T07:26:16Z</dcterms:created>
  <dcterms:modified xsi:type="dcterms:W3CDTF">2025-01-02T13:02:59Z</dcterms:modified>
</cp:coreProperties>
</file>