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AŽETAK" sheetId="12" r:id="rId1"/>
    <sheet name="RAČUN  PRIHODA I RASHODA" sheetId="13" r:id="rId2"/>
    <sheet name="RAČUN PRIHODA I RASHODA-IZVORI" sheetId="7" r:id="rId3"/>
    <sheet name="Račun financiranja" sheetId="14" r:id="rId4"/>
    <sheet name="Rashodi -funkcijska" sheetId="9" r:id="rId5"/>
    <sheet name="POSEBNI_DIO_" sheetId="3" r:id="rId6"/>
    <sheet name="List1" sheetId="16" r:id="rId7"/>
  </sheets>
  <definedNames>
    <definedName name="_xlnm.Print_Area" localSheetId="5">POSEBNI_DIO_!$A$2:$G$180</definedName>
    <definedName name="_xlnm.Print_Area" localSheetId="2">'RAČUN PRIHODA I RASHODA-IZVORI'!$A$1:$I$246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7" i="7" l="1"/>
  <c r="G168" i="7"/>
  <c r="F168" i="7"/>
  <c r="I26" i="13"/>
  <c r="E168" i="7" l="1"/>
  <c r="H15" i="12" l="1"/>
  <c r="H12" i="12"/>
  <c r="H9" i="12"/>
  <c r="G15" i="12"/>
  <c r="G12" i="12"/>
  <c r="G9" i="12"/>
  <c r="F15" i="12"/>
  <c r="F9" i="12"/>
  <c r="F12" i="12"/>
  <c r="I235" i="7" l="1"/>
  <c r="H235" i="7"/>
  <c r="L115" i="13"/>
  <c r="D180" i="3"/>
  <c r="D77" i="3"/>
  <c r="D179" i="3"/>
  <c r="D54" i="3"/>
  <c r="D70" i="3"/>
  <c r="D62" i="3"/>
  <c r="D159" i="3" l="1"/>
  <c r="D160" i="3"/>
  <c r="D164" i="3"/>
  <c r="D158" i="3" s="1"/>
  <c r="D174" i="3" s="1"/>
  <c r="C174" i="3"/>
  <c r="C157" i="3"/>
  <c r="C158" i="3"/>
  <c r="D138" i="3"/>
  <c r="C138" i="3"/>
  <c r="C137" i="3" s="1"/>
  <c r="C136" i="3" s="1"/>
  <c r="C148" i="3" s="1"/>
  <c r="D80" i="3"/>
  <c r="C112" i="3"/>
  <c r="C100" i="3"/>
  <c r="C89" i="3"/>
  <c r="C93" i="3"/>
  <c r="C80" i="3"/>
  <c r="C79" i="3" s="1"/>
  <c r="D35" i="3"/>
  <c r="C62" i="3"/>
  <c r="C58" i="3"/>
  <c r="C70" i="3"/>
  <c r="E66" i="3"/>
  <c r="C55" i="3"/>
  <c r="C20" i="3"/>
  <c r="C32" i="3" s="1"/>
  <c r="C42" i="3"/>
  <c r="C41" i="3" s="1"/>
  <c r="C35" i="3"/>
  <c r="C34" i="3" s="1"/>
  <c r="D29" i="3"/>
  <c r="C19" i="3"/>
  <c r="C54" i="3" l="1"/>
  <c r="C49" i="3" s="1"/>
  <c r="C76" i="3" s="1"/>
  <c r="C88" i="3"/>
  <c r="C33" i="3"/>
  <c r="C78" i="3"/>
  <c r="C135" i="3" s="1"/>
  <c r="C77" i="3" s="1"/>
  <c r="D137" i="3"/>
  <c r="D136" i="3" s="1"/>
  <c r="D148" i="3" s="1"/>
  <c r="D93" i="3"/>
  <c r="E111" i="3"/>
  <c r="E110" i="3"/>
  <c r="D79" i="3"/>
  <c r="D129" i="3"/>
  <c r="D128" i="3" s="1"/>
  <c r="D124" i="3" s="1"/>
  <c r="D120" i="3"/>
  <c r="D119" i="3" s="1"/>
  <c r="D89" i="3"/>
  <c r="D112" i="3"/>
  <c r="D100" i="3"/>
  <c r="D55" i="3"/>
  <c r="D51" i="3"/>
  <c r="G235" i="7"/>
  <c r="G245" i="7" s="1"/>
  <c r="G234" i="7"/>
  <c r="G222" i="7"/>
  <c r="G221" i="7" s="1"/>
  <c r="G213" i="7"/>
  <c r="G228" i="7" s="1"/>
  <c r="G187" i="7"/>
  <c r="G191" i="7"/>
  <c r="G195" i="7"/>
  <c r="G205" i="7"/>
  <c r="G180" i="7"/>
  <c r="G179" i="7" s="1"/>
  <c r="E158" i="7"/>
  <c r="E157" i="7" s="1"/>
  <c r="G148" i="7"/>
  <c r="G147" i="7" s="1"/>
  <c r="G146" i="7" s="1"/>
  <c r="G162" i="7" s="1"/>
  <c r="G125" i="7"/>
  <c r="G124" i="7" s="1"/>
  <c r="G137" i="7"/>
  <c r="G136" i="7" s="1"/>
  <c r="G132" i="7" s="1"/>
  <c r="G117" i="7"/>
  <c r="G105" i="7"/>
  <c r="G98" i="7"/>
  <c r="G94" i="7"/>
  <c r="G84" i="7"/>
  <c r="G83" i="7" s="1"/>
  <c r="G81" i="7"/>
  <c r="G173" i="7"/>
  <c r="G172" i="7" s="1"/>
  <c r="G165" i="7"/>
  <c r="G164" i="7" s="1"/>
  <c r="G163" i="7" s="1"/>
  <c r="C48" i="3" l="1"/>
  <c r="C180" i="3"/>
  <c r="D88" i="3"/>
  <c r="D78" i="3" s="1"/>
  <c r="G212" i="7"/>
  <c r="G186" i="7"/>
  <c r="G178" i="7" s="1"/>
  <c r="G211" i="7" s="1"/>
  <c r="G93" i="7"/>
  <c r="G82" i="7"/>
  <c r="G69" i="7"/>
  <c r="G53" i="7"/>
  <c r="G52" i="7"/>
  <c r="G44" i="7"/>
  <c r="G43" i="7" s="1"/>
  <c r="G42" i="7" s="1"/>
  <c r="G47" i="7" s="1"/>
  <c r="G34" i="7"/>
  <c r="G41" i="7"/>
  <c r="G17" i="7"/>
  <c r="G33" i="7"/>
  <c r="D135" i="3" l="1"/>
  <c r="G145" i="7"/>
  <c r="G246" i="7" s="1"/>
  <c r="G12" i="7"/>
  <c r="G11" i="7"/>
  <c r="G6" i="7"/>
  <c r="F14" i="9"/>
  <c r="C12" i="9"/>
  <c r="F240" i="7"/>
  <c r="F245" i="7" s="1"/>
  <c r="F214" i="7"/>
  <c r="F213" i="7" s="1"/>
  <c r="F195" i="7"/>
  <c r="E195" i="7"/>
  <c r="I201" i="7"/>
  <c r="I197" i="7"/>
  <c r="F191" i="7"/>
  <c r="F187" i="7"/>
  <c r="F180" i="7"/>
  <c r="F179" i="7" s="1"/>
  <c r="F178" i="7" s="1"/>
  <c r="F211" i="7" s="1"/>
  <c r="F165" i="7"/>
  <c r="F164" i="7" s="1"/>
  <c r="F163" i="7" s="1"/>
  <c r="F148" i="7"/>
  <c r="F147" i="7" s="1"/>
  <c r="F146" i="7" s="1"/>
  <c r="F162" i="7" s="1"/>
  <c r="F98" i="7"/>
  <c r="F94" i="7"/>
  <c r="F105" i="7"/>
  <c r="F117" i="7"/>
  <c r="I116" i="7"/>
  <c r="I115" i="7"/>
  <c r="F84" i="7"/>
  <c r="F83" i="7" s="1"/>
  <c r="F81" i="7"/>
  <c r="F79" i="7"/>
  <c r="F78" i="7" s="1"/>
  <c r="E222" i="7"/>
  <c r="E221" i="7" s="1"/>
  <c r="E214" i="7"/>
  <c r="E213" i="7" s="1"/>
  <c r="E205" i="7"/>
  <c r="E191" i="7"/>
  <c r="E187" i="7"/>
  <c r="E180" i="7"/>
  <c r="E179" i="7" s="1"/>
  <c r="E173" i="7"/>
  <c r="E172" i="7" s="1"/>
  <c r="E165" i="7"/>
  <c r="E164" i="7" s="1"/>
  <c r="E163" i="7" s="1"/>
  <c r="E153" i="7"/>
  <c r="E148" i="7"/>
  <c r="E142" i="7"/>
  <c r="E137" i="7"/>
  <c r="E136" i="7" s="1"/>
  <c r="E125" i="7"/>
  <c r="E124" i="7" s="1"/>
  <c r="E117" i="7"/>
  <c r="E105" i="7"/>
  <c r="E98" i="7"/>
  <c r="E94" i="7"/>
  <c r="E84" i="7"/>
  <c r="E83" i="7"/>
  <c r="E81" i="7"/>
  <c r="E77" i="7"/>
  <c r="F69" i="7"/>
  <c r="F58" i="7"/>
  <c r="F53" i="7"/>
  <c r="F52" i="7"/>
  <c r="F41" i="7"/>
  <c r="F34" i="7"/>
  <c r="F17" i="7"/>
  <c r="J115" i="13"/>
  <c r="I98" i="13"/>
  <c r="J98" i="13"/>
  <c r="J102" i="13"/>
  <c r="J103" i="13"/>
  <c r="I56" i="13"/>
  <c r="J56" i="13"/>
  <c r="J45" i="13"/>
  <c r="J46" i="13"/>
  <c r="J47" i="13"/>
  <c r="J87" i="13"/>
  <c r="J88" i="13"/>
  <c r="I80" i="13"/>
  <c r="J80" i="13"/>
  <c r="J78" i="13"/>
  <c r="L78" i="13" s="1"/>
  <c r="I68" i="13"/>
  <c r="I45" i="13" s="1"/>
  <c r="J68" i="13"/>
  <c r="I61" i="13"/>
  <c r="J61" i="13"/>
  <c r="I57" i="13"/>
  <c r="J57" i="13"/>
  <c r="J13" i="13"/>
  <c r="J38" i="13" s="1"/>
  <c r="J14" i="13"/>
  <c r="J26" i="13"/>
  <c r="J22" i="13"/>
  <c r="I46" i="13"/>
  <c r="I47" i="13"/>
  <c r="L79" i="13"/>
  <c r="K77" i="13"/>
  <c r="I13" i="13"/>
  <c r="I38" i="13" s="1"/>
  <c r="H38" i="13"/>
  <c r="F70" i="7" l="1"/>
  <c r="F93" i="7"/>
  <c r="F82" i="7" s="1"/>
  <c r="F145" i="7" s="1"/>
  <c r="E177" i="7"/>
  <c r="F5" i="7"/>
  <c r="F228" i="7"/>
  <c r="F212" i="7"/>
  <c r="E132" i="7"/>
  <c r="E147" i="7"/>
  <c r="E146" i="7" s="1"/>
  <c r="E162" i="7" s="1"/>
  <c r="E93" i="7"/>
  <c r="E82" i="7" s="1"/>
  <c r="G70" i="7"/>
  <c r="G5" i="7"/>
  <c r="E186" i="7"/>
  <c r="E178" i="7" s="1"/>
  <c r="E211" i="7" s="1"/>
  <c r="E212" i="7"/>
  <c r="E228" i="7"/>
  <c r="I115" i="13"/>
  <c r="E69" i="7"/>
  <c r="E55" i="7"/>
  <c r="E54" i="7" s="1"/>
  <c r="E53" i="7" s="1"/>
  <c r="E52" i="7"/>
  <c r="E36" i="7"/>
  <c r="E35" i="7" s="1"/>
  <c r="E41" i="7" s="1"/>
  <c r="E27" i="7"/>
  <c r="E17" i="7" s="1"/>
  <c r="E33" i="7" s="1"/>
  <c r="E16" i="7"/>
  <c r="E6" i="7"/>
  <c r="E11" i="7" s="1"/>
  <c r="H103" i="13"/>
  <c r="H102" i="13" s="1"/>
  <c r="H98" i="13" s="1"/>
  <c r="H80" i="13"/>
  <c r="H56" i="13" s="1"/>
  <c r="H68" i="13"/>
  <c r="H61" i="13"/>
  <c r="H57" i="13"/>
  <c r="H52" i="13"/>
  <c r="H47" i="13"/>
  <c r="H46" i="13"/>
  <c r="H45" i="13" s="1"/>
  <c r="H26" i="13"/>
  <c r="H22" i="13"/>
  <c r="H14" i="13"/>
  <c r="H13" i="13"/>
  <c r="F246" i="7" l="1"/>
  <c r="E34" i="7"/>
  <c r="E145" i="7"/>
  <c r="E246" i="7" s="1"/>
  <c r="E58" i="7"/>
  <c r="E70" i="7" s="1"/>
  <c r="H115" i="13"/>
  <c r="J32" i="12"/>
  <c r="J31" i="12"/>
  <c r="I32" i="12"/>
  <c r="I31" i="12"/>
  <c r="G33" i="12"/>
  <c r="H33" i="12"/>
  <c r="F33" i="12"/>
  <c r="I33" i="12" s="1"/>
  <c r="E5" i="7" l="1"/>
  <c r="E13" i="3"/>
  <c r="E14" i="3"/>
  <c r="E15" i="3"/>
  <c r="E16" i="3"/>
  <c r="E17" i="3"/>
  <c r="E18" i="3"/>
  <c r="E23" i="3"/>
  <c r="E24" i="3"/>
  <c r="E25" i="3"/>
  <c r="E26" i="3"/>
  <c r="E27" i="3"/>
  <c r="E30" i="3"/>
  <c r="E31" i="3"/>
  <c r="E36" i="3"/>
  <c r="E37" i="3"/>
  <c r="E38" i="3"/>
  <c r="E39" i="3"/>
  <c r="E40" i="3"/>
  <c r="E43" i="3"/>
  <c r="E44" i="3"/>
  <c r="E45" i="3"/>
  <c r="E46" i="3"/>
  <c r="E47" i="3"/>
  <c r="E56" i="3"/>
  <c r="E57" i="3"/>
  <c r="E59" i="3"/>
  <c r="E63" i="3"/>
  <c r="E65" i="3"/>
  <c r="E67" i="3"/>
  <c r="E71" i="3"/>
  <c r="E72" i="3"/>
  <c r="E73" i="3"/>
  <c r="E74" i="3"/>
  <c r="E75" i="3"/>
  <c r="E81" i="3"/>
  <c r="E82" i="3"/>
  <c r="E83" i="3"/>
  <c r="E85" i="3"/>
  <c r="E86" i="3"/>
  <c r="E87" i="3"/>
  <c r="E90" i="3"/>
  <c r="E91" i="3"/>
  <c r="E92" i="3"/>
  <c r="E94" i="3"/>
  <c r="E96" i="3"/>
  <c r="E97" i="3"/>
  <c r="E98" i="3"/>
  <c r="E99" i="3"/>
  <c r="E101" i="3"/>
  <c r="E102" i="3"/>
  <c r="E103" i="3"/>
  <c r="E104" i="3"/>
  <c r="E105" i="3"/>
  <c r="E106" i="3"/>
  <c r="E107" i="3"/>
  <c r="E108" i="3"/>
  <c r="E109" i="3"/>
  <c r="E113" i="3"/>
  <c r="E114" i="3"/>
  <c r="E115" i="3"/>
  <c r="E116" i="3"/>
  <c r="E117" i="3"/>
  <c r="E118" i="3"/>
  <c r="E120" i="3"/>
  <c r="E121" i="3"/>
  <c r="E139" i="3"/>
  <c r="E140" i="3"/>
  <c r="E141" i="3"/>
  <c r="E142" i="3"/>
  <c r="E143" i="3"/>
  <c r="E144" i="3"/>
  <c r="E152" i="3"/>
  <c r="E153" i="3"/>
  <c r="E154" i="3"/>
  <c r="E157" i="3"/>
  <c r="E161" i="3"/>
  <c r="E166" i="3"/>
  <c r="E173" i="3"/>
  <c r="E89" i="3"/>
  <c r="E100" i="3" l="1"/>
  <c r="D58" i="3" l="1"/>
  <c r="D42" i="3"/>
  <c r="D19" i="3"/>
  <c r="D22" i="3"/>
  <c r="J10" i="12"/>
  <c r="J11" i="12"/>
  <c r="J13" i="12"/>
  <c r="J14" i="12"/>
  <c r="I10" i="12"/>
  <c r="I13" i="12"/>
  <c r="I14" i="12"/>
  <c r="I77" i="7"/>
  <c r="H77" i="7"/>
  <c r="I78" i="7"/>
  <c r="I79" i="7"/>
  <c r="I80" i="7"/>
  <c r="I81" i="7"/>
  <c r="I85" i="7"/>
  <c r="I86" i="7"/>
  <c r="I87" i="7"/>
  <c r="I89" i="7"/>
  <c r="I90" i="7"/>
  <c r="I91" i="7"/>
  <c r="I92" i="7"/>
  <c r="I95" i="7"/>
  <c r="I96" i="7"/>
  <c r="I97" i="7"/>
  <c r="I99" i="7"/>
  <c r="I101" i="7"/>
  <c r="I102" i="7"/>
  <c r="I103" i="7"/>
  <c r="I104" i="7"/>
  <c r="I106" i="7"/>
  <c r="I107" i="7"/>
  <c r="I108" i="7"/>
  <c r="I109" i="7"/>
  <c r="I110" i="7"/>
  <c r="I111" i="7"/>
  <c r="I112" i="7"/>
  <c r="I113" i="7"/>
  <c r="I114" i="7"/>
  <c r="I117" i="7"/>
  <c r="I118" i="7"/>
  <c r="I119" i="7"/>
  <c r="I120" i="7"/>
  <c r="I121" i="7"/>
  <c r="I122" i="7"/>
  <c r="I123" i="7"/>
  <c r="I124" i="7"/>
  <c r="I125" i="7"/>
  <c r="I126" i="7"/>
  <c r="I149" i="7"/>
  <c r="I151" i="7"/>
  <c r="I153" i="7"/>
  <c r="I154" i="7"/>
  <c r="I155" i="7"/>
  <c r="I156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7" i="7"/>
  <c r="I181" i="7"/>
  <c r="I187" i="7"/>
  <c r="I188" i="7"/>
  <c r="I189" i="7"/>
  <c r="I190" i="7"/>
  <c r="I192" i="7"/>
  <c r="I196" i="7"/>
  <c r="I200" i="7"/>
  <c r="I202" i="7"/>
  <c r="I205" i="7"/>
  <c r="I206" i="7"/>
  <c r="I207" i="7"/>
  <c r="I208" i="7"/>
  <c r="I209" i="7"/>
  <c r="I210" i="7"/>
  <c r="I212" i="7"/>
  <c r="I213" i="7"/>
  <c r="I214" i="7"/>
  <c r="I215" i="7"/>
  <c r="I217" i="7"/>
  <c r="I218" i="7"/>
  <c r="I219" i="7"/>
  <c r="I220" i="7"/>
  <c r="I221" i="7"/>
  <c r="I222" i="7"/>
  <c r="I223" i="7"/>
  <c r="I224" i="7"/>
  <c r="I225" i="7"/>
  <c r="I227" i="7"/>
  <c r="I228" i="7"/>
  <c r="I240" i="7"/>
  <c r="I245" i="7"/>
  <c r="H78" i="7"/>
  <c r="H79" i="7"/>
  <c r="H80" i="7"/>
  <c r="H81" i="7"/>
  <c r="H85" i="7"/>
  <c r="H86" i="7"/>
  <c r="H87" i="7"/>
  <c r="H88" i="7"/>
  <c r="H89" i="7"/>
  <c r="H90" i="7"/>
  <c r="H91" i="7"/>
  <c r="H92" i="7"/>
  <c r="H95" i="7"/>
  <c r="H96" i="7"/>
  <c r="H97" i="7"/>
  <c r="H99" i="7"/>
  <c r="H100" i="7"/>
  <c r="H103" i="7"/>
  <c r="H104" i="7"/>
  <c r="H106" i="7"/>
  <c r="H107" i="7"/>
  <c r="H109" i="7"/>
  <c r="H110" i="7"/>
  <c r="H111" i="7"/>
  <c r="H112" i="7"/>
  <c r="H113" i="7"/>
  <c r="H114" i="7"/>
  <c r="H118" i="7"/>
  <c r="H119" i="7"/>
  <c r="H120" i="7"/>
  <c r="H121" i="7"/>
  <c r="H122" i="7"/>
  <c r="H123" i="7"/>
  <c r="H124" i="7"/>
  <c r="H125" i="7"/>
  <c r="H126" i="7"/>
  <c r="H137" i="7"/>
  <c r="H138" i="7"/>
  <c r="H140" i="7"/>
  <c r="H142" i="7"/>
  <c r="H143" i="7"/>
  <c r="H144" i="7"/>
  <c r="H149" i="7"/>
  <c r="H151" i="7"/>
  <c r="H152" i="7"/>
  <c r="H153" i="7"/>
  <c r="H154" i="7"/>
  <c r="H155" i="7"/>
  <c r="H156" i="7"/>
  <c r="H159" i="7"/>
  <c r="H160" i="7"/>
  <c r="H163" i="7"/>
  <c r="H164" i="7"/>
  <c r="H165" i="7"/>
  <c r="H166" i="7"/>
  <c r="H167" i="7"/>
  <c r="H168" i="7"/>
  <c r="H169" i="7"/>
  <c r="H170" i="7"/>
  <c r="H171" i="7"/>
  <c r="H172" i="7"/>
  <c r="H173" i="7"/>
  <c r="H175" i="7"/>
  <c r="H177" i="7"/>
  <c r="H181" i="7"/>
  <c r="H183" i="7"/>
  <c r="H184" i="7"/>
  <c r="H185" i="7"/>
  <c r="H187" i="7"/>
  <c r="H188" i="7"/>
  <c r="H189" i="7"/>
  <c r="H192" i="7"/>
  <c r="H193" i="7"/>
  <c r="H196" i="7"/>
  <c r="H200" i="7"/>
  <c r="H202" i="7"/>
  <c r="H205" i="7"/>
  <c r="H206" i="7"/>
  <c r="H240" i="7"/>
  <c r="H241" i="7"/>
  <c r="H242" i="7"/>
  <c r="H243" i="7"/>
  <c r="H245" i="7"/>
  <c r="D41" i="3" l="1"/>
  <c r="D34" i="3"/>
  <c r="D33" i="3" s="1"/>
  <c r="D28" i="3"/>
  <c r="D21" i="3"/>
  <c r="F12" i="9"/>
  <c r="F13" i="9"/>
  <c r="F11" i="9"/>
  <c r="E12" i="9"/>
  <c r="E13" i="9"/>
  <c r="E11" i="9"/>
  <c r="D49" i="3" l="1"/>
  <c r="D20" i="3"/>
  <c r="I105" i="7"/>
  <c r="I98" i="7"/>
  <c r="I84" i="7"/>
  <c r="H94" i="7"/>
  <c r="I94" i="7"/>
  <c r="H136" i="7"/>
  <c r="D76" i="3" l="1"/>
  <c r="D48" i="3"/>
  <c r="D32" i="3"/>
  <c r="H195" i="7"/>
  <c r="I195" i="7"/>
  <c r="H191" i="7"/>
  <c r="I191" i="7"/>
  <c r="I83" i="7"/>
  <c r="H158" i="7"/>
  <c r="I93" i="7"/>
  <c r="I148" i="7"/>
  <c r="H148" i="7"/>
  <c r="H179" i="7"/>
  <c r="I179" i="7"/>
  <c r="H180" i="7"/>
  <c r="I180" i="7"/>
  <c r="H132" i="7"/>
  <c r="I8" i="7"/>
  <c r="I9" i="7"/>
  <c r="I10" i="7"/>
  <c r="I13" i="7"/>
  <c r="I14" i="7"/>
  <c r="I15" i="7"/>
  <c r="I21" i="7"/>
  <c r="I22" i="7"/>
  <c r="I23" i="7"/>
  <c r="I24" i="7"/>
  <c r="I25" i="7"/>
  <c r="I26" i="7"/>
  <c r="I29" i="7"/>
  <c r="I36" i="7"/>
  <c r="I37" i="7"/>
  <c r="I38" i="7"/>
  <c r="I39" i="7"/>
  <c r="I40" i="7"/>
  <c r="I49" i="7"/>
  <c r="I50" i="7"/>
  <c r="I51" i="7"/>
  <c r="I56" i="7"/>
  <c r="I57" i="7"/>
  <c r="I60" i="7"/>
  <c r="I61" i="7"/>
  <c r="I62" i="7"/>
  <c r="I66" i="7"/>
  <c r="I68" i="7"/>
  <c r="I7" i="7"/>
  <c r="H8" i="7"/>
  <c r="H21" i="7"/>
  <c r="H22" i="7"/>
  <c r="H23" i="7"/>
  <c r="H29" i="7"/>
  <c r="H37" i="7"/>
  <c r="H38" i="7"/>
  <c r="H39" i="7"/>
  <c r="H40" i="7"/>
  <c r="H48" i="7"/>
  <c r="H49" i="7"/>
  <c r="H50" i="7"/>
  <c r="H51" i="7"/>
  <c r="H56" i="7"/>
  <c r="H57" i="7"/>
  <c r="H59" i="7"/>
  <c r="H60" i="7"/>
  <c r="H61" i="7"/>
  <c r="H62" i="7"/>
  <c r="H7" i="7"/>
  <c r="H36" i="7"/>
  <c r="H186" i="7" l="1"/>
  <c r="I186" i="7"/>
  <c r="I82" i="7"/>
  <c r="H147" i="7"/>
  <c r="I147" i="7"/>
  <c r="H178" i="7"/>
  <c r="I178" i="7"/>
  <c r="H157" i="7"/>
  <c r="I145" i="7"/>
  <c r="H55" i="7"/>
  <c r="H54" i="7"/>
  <c r="L99" i="13"/>
  <c r="L100" i="13"/>
  <c r="L101" i="13"/>
  <c r="L102" i="13"/>
  <c r="L103" i="13"/>
  <c r="L104" i="13"/>
  <c r="L106" i="13"/>
  <c r="L107" i="13"/>
  <c r="L98" i="13"/>
  <c r="K100" i="13"/>
  <c r="K101" i="13"/>
  <c r="K104" i="13"/>
  <c r="K106" i="13"/>
  <c r="K112" i="13"/>
  <c r="K113" i="13"/>
  <c r="K114" i="13"/>
  <c r="K99" i="13"/>
  <c r="H211" i="7" l="1"/>
  <c r="I211" i="7"/>
  <c r="I146" i="7"/>
  <c r="H146" i="7"/>
  <c r="H35" i="7"/>
  <c r="I35" i="7"/>
  <c r="L45" i="13"/>
  <c r="L47" i="13"/>
  <c r="L48" i="13"/>
  <c r="L49" i="13"/>
  <c r="L50" i="13"/>
  <c r="L52" i="13"/>
  <c r="L53" i="13"/>
  <c r="L54" i="13"/>
  <c r="L55" i="13"/>
  <c r="L56" i="13"/>
  <c r="L57" i="13"/>
  <c r="L58" i="13"/>
  <c r="L59" i="13"/>
  <c r="L60" i="13"/>
  <c r="L61" i="13"/>
  <c r="L62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80" i="13"/>
  <c r="L81" i="13"/>
  <c r="L82" i="13"/>
  <c r="L83" i="13"/>
  <c r="L84" i="13"/>
  <c r="L85" i="13"/>
  <c r="L86" i="13"/>
  <c r="L87" i="13"/>
  <c r="L88" i="13"/>
  <c r="L89" i="13"/>
  <c r="L95" i="13"/>
  <c r="L96" i="13"/>
  <c r="L97" i="13"/>
  <c r="L46" i="13"/>
  <c r="K48" i="13"/>
  <c r="K49" i="13"/>
  <c r="K50" i="13"/>
  <c r="K51" i="13"/>
  <c r="K52" i="13"/>
  <c r="K53" i="13"/>
  <c r="K54" i="13"/>
  <c r="K55" i="13"/>
  <c r="K57" i="13"/>
  <c r="K58" i="13"/>
  <c r="K59" i="13"/>
  <c r="K60" i="13"/>
  <c r="K62" i="13"/>
  <c r="K63" i="13"/>
  <c r="K64" i="13"/>
  <c r="K65" i="13"/>
  <c r="K66" i="13"/>
  <c r="K67" i="13"/>
  <c r="K69" i="13"/>
  <c r="K70" i="13"/>
  <c r="K71" i="13"/>
  <c r="K72" i="13"/>
  <c r="K73" i="13"/>
  <c r="K74" i="13"/>
  <c r="K75" i="13"/>
  <c r="K76" i="13"/>
  <c r="K81" i="13"/>
  <c r="K82" i="13"/>
  <c r="K83" i="13"/>
  <c r="K84" i="13"/>
  <c r="K85" i="13"/>
  <c r="K86" i="13"/>
  <c r="K87" i="13"/>
  <c r="K88" i="13"/>
  <c r="K89" i="13"/>
  <c r="L13" i="13"/>
  <c r="L32" i="13"/>
  <c r="L33" i="13"/>
  <c r="L34" i="13"/>
  <c r="L37" i="13"/>
  <c r="L38" i="13"/>
  <c r="L15" i="13"/>
  <c r="L16" i="13"/>
  <c r="L17" i="13"/>
  <c r="L18" i="13"/>
  <c r="L19" i="13"/>
  <c r="L20" i="13"/>
  <c r="L21" i="13"/>
  <c r="L22" i="13"/>
  <c r="L23" i="13"/>
  <c r="L26" i="13"/>
  <c r="L27" i="13"/>
  <c r="L28" i="13"/>
  <c r="L29" i="13"/>
  <c r="L14" i="13"/>
  <c r="K15" i="13"/>
  <c r="K18" i="13"/>
  <c r="K19" i="13"/>
  <c r="K20" i="13"/>
  <c r="K21" i="13"/>
  <c r="K23" i="13"/>
  <c r="K27" i="13"/>
  <c r="K28" i="13"/>
  <c r="K29" i="13"/>
  <c r="K14" i="13"/>
  <c r="H162" i="7" l="1"/>
  <c r="I162" i="7"/>
  <c r="I246" i="7" l="1"/>
  <c r="E172" i="3"/>
  <c r="E167" i="3"/>
  <c r="E119" i="3"/>
  <c r="E112" i="3"/>
  <c r="E84" i="3"/>
  <c r="E80" i="3"/>
  <c r="E70" i="3"/>
  <c r="E62" i="3"/>
  <c r="E58" i="3"/>
  <c r="E55" i="3"/>
  <c r="E35" i="3"/>
  <c r="E29" i="3"/>
  <c r="E22" i="3"/>
  <c r="E21" i="3"/>
  <c r="E12" i="3"/>
  <c r="H98" i="7"/>
  <c r="H117" i="7"/>
  <c r="H105" i="7"/>
  <c r="H52" i="7"/>
  <c r="K68" i="13"/>
  <c r="K103" i="13"/>
  <c r="K47" i="13"/>
  <c r="K61" i="13"/>
  <c r="K80" i="13"/>
  <c r="K22" i="13"/>
  <c r="K26" i="13"/>
  <c r="I65" i="7"/>
  <c r="I59" i="7"/>
  <c r="I55" i="7"/>
  <c r="I53" i="7"/>
  <c r="I52" i="7"/>
  <c r="I48" i="7"/>
  <c r="I41" i="7"/>
  <c r="I34" i="7"/>
  <c r="I16" i="7"/>
  <c r="I12" i="7"/>
  <c r="I12" i="12"/>
  <c r="I9" i="12"/>
  <c r="J12" i="12"/>
  <c r="E93" i="3" l="1"/>
  <c r="E88" i="3"/>
  <c r="E159" i="3"/>
  <c r="E160" i="3"/>
  <c r="E42" i="3"/>
  <c r="E19" i="3"/>
  <c r="E11" i="3"/>
  <c r="E34" i="3"/>
  <c r="E164" i="3"/>
  <c r="E165" i="3"/>
  <c r="E28" i="3"/>
  <c r="E78" i="3"/>
  <c r="E79" i="3"/>
  <c r="J15" i="12"/>
  <c r="J9" i="12"/>
  <c r="I15" i="12"/>
  <c r="H83" i="7"/>
  <c r="H84" i="7"/>
  <c r="K56" i="13"/>
  <c r="K46" i="13"/>
  <c r="E137" i="3"/>
  <c r="E138" i="3"/>
  <c r="I58" i="7"/>
  <c r="I54" i="7"/>
  <c r="H6" i="7"/>
  <c r="I64" i="7"/>
  <c r="I11" i="7"/>
  <c r="I6" i="7"/>
  <c r="H28" i="7"/>
  <c r="H41" i="7"/>
  <c r="H34" i="7"/>
  <c r="I28" i="7"/>
  <c r="H58" i="7"/>
  <c r="H53" i="7"/>
  <c r="E148" i="3"/>
  <c r="H93" i="7"/>
  <c r="K13" i="13"/>
  <c r="E54" i="3" l="1"/>
  <c r="E20" i="3"/>
  <c r="E32" i="3"/>
  <c r="E41" i="3"/>
  <c r="K102" i="13"/>
  <c r="K98" i="13"/>
  <c r="K38" i="13"/>
  <c r="E136" i="3"/>
  <c r="H27" i="7"/>
  <c r="H11" i="7"/>
  <c r="I27" i="7"/>
  <c r="I69" i="7"/>
  <c r="I63" i="7"/>
  <c r="F24" i="12"/>
  <c r="E48" i="3" l="1"/>
  <c r="E33" i="3"/>
  <c r="E174" i="3"/>
  <c r="E158" i="3"/>
  <c r="E76" i="3"/>
  <c r="E49" i="3"/>
  <c r="H82" i="7"/>
  <c r="K45" i="13"/>
  <c r="K115" i="13"/>
  <c r="I17" i="7"/>
  <c r="H17" i="7"/>
  <c r="H69" i="7"/>
  <c r="F19" i="3"/>
  <c r="G19" i="3"/>
  <c r="H19" i="3"/>
  <c r="E135" i="3" l="1"/>
  <c r="H246" i="7"/>
  <c r="H145" i="7"/>
  <c r="H33" i="7"/>
  <c r="H70" i="7"/>
  <c r="H5" i="7"/>
  <c r="I33" i="7"/>
  <c r="I5" i="7"/>
  <c r="I70" i="7"/>
  <c r="I24" i="12"/>
  <c r="H24" i="12"/>
  <c r="G24" i="12"/>
  <c r="E77" i="3" l="1"/>
  <c r="E180" i="3"/>
  <c r="F104" i="3"/>
  <c r="G104" i="3"/>
  <c r="H104" i="3" l="1"/>
  <c r="H14" i="3" l="1"/>
</calcChain>
</file>

<file path=xl/sharedStrings.xml><?xml version="1.0" encoding="utf-8"?>
<sst xmlns="http://schemas.openxmlformats.org/spreadsheetml/2006/main" count="796" uniqueCount="299">
  <si>
    <t>PRIHODI UKUPNO</t>
  </si>
  <si>
    <t>PRIHODI POSLOVANJA</t>
  </si>
  <si>
    <t>PRIHODI OD PRODAJE NEFINANCIJSKE IMOVINE</t>
  </si>
  <si>
    <t>RASHODI UKUPNO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</si>
  <si>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</si>
  <si>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</si>
  <si>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</si>
  <si>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</si>
  <si>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</si>
  <si>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</si>
  <si>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</si>
  <si>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</si>
  <si>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Pomoći iz inozemstva i od subjekata unutar općeg proračuna</t>
  </si>
  <si>
    <t>Ukupni rashodi</t>
  </si>
  <si>
    <t>I. OPĆI DIO</t>
  </si>
  <si>
    <t>Razred</t>
  </si>
  <si>
    <t>Ostale pomoći</t>
  </si>
  <si>
    <t xml:space="preserve">Prihodi za posebne namjene </t>
  </si>
  <si>
    <t xml:space="preserve"> Vlastiti prihodi </t>
  </si>
  <si>
    <t>11</t>
  </si>
  <si>
    <t>Opći prihodi i primici</t>
  </si>
  <si>
    <t xml:space="preserve"> Opći prihodi i primici</t>
  </si>
  <si>
    <t xml:space="preserve"> Prihodi za posebne namjene </t>
  </si>
  <si>
    <t>41</t>
  </si>
  <si>
    <t>RASHODI POSLOVANJA</t>
  </si>
  <si>
    <t xml:space="preserve">A. RAČUN PRIHODA I RASHODA </t>
  </si>
  <si>
    <t>BROJČANA OZNAKA I NAZIV</t>
  </si>
  <si>
    <t>Šifra</t>
  </si>
  <si>
    <t>Naziv</t>
  </si>
  <si>
    <t>Vlastiti prihodi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</si>
  <si>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</si>
  <si>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</si>
  <si>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</si>
  <si>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</si>
  <si>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</si>
  <si>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</si>
  <si>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</si>
  <si>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Ostali nespomenuti prihodi</t>
  </si>
  <si>
    <t>Prihodi od HZZO-a na temelju ugovornih obveza</t>
  </si>
  <si>
    <t>Pomoći od izvanproračunskih korisnika</t>
  </si>
  <si>
    <t>Rashodi za usluge</t>
  </si>
  <si>
    <t>Nematerijalna imovina</t>
  </si>
  <si>
    <t>Postrojenja i oprema</t>
  </si>
  <si>
    <t>Plaće</t>
  </si>
  <si>
    <t>Doprinosi na plaće</t>
  </si>
  <si>
    <t>Tekuće donacije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</si>
  <si>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</si>
  <si>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</si>
  <si>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</si>
  <si>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</si>
  <si>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</si>
  <si>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</si>
  <si>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</si>
  <si>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</si>
  <si>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Uredski materijal i ostali materijalni rashodi</t>
  </si>
  <si>
    <t>Materijal i sirovine</t>
  </si>
  <si>
    <t>Intelektualne i osobne usluge</t>
  </si>
  <si>
    <t>Ostale usluge</t>
  </si>
  <si>
    <t>Zakupnine i najamnine</t>
  </si>
  <si>
    <t>RASHODI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</si>
  <si>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</si>
  <si>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</si>
  <si>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</si>
  <si>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</si>
  <si>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</si>
  <si>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</si>
  <si>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</si>
  <si>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</si>
  <si>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</si>
  <si>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</si>
  <si>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</si>
  <si>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</si>
  <si>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</si>
  <si>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</si>
  <si>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</si>
  <si>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</si>
  <si>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</si>
  <si>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</si>
  <si>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</si>
  <si>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</si>
  <si>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</si>
  <si>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</si>
  <si>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</si>
  <si>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</si>
  <si>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</si>
  <si>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</si>
  <si>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</si>
  <si>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</si>
  <si>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</si>
  <si>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</si>
  <si>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</si>
  <si>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</si>
  <si>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</si>
  <si>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</si>
  <si>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</si>
  <si>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</si>
  <si>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</si>
  <si>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</si>
  <si>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</si>
  <si>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</si>
  <si>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</si>
  <si>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</si>
  <si>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</si>
  <si>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</si>
  <si>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</si>
  <si>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</si>
  <si>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 xml:space="preserve">UKUPNO RASHODI </t>
  </si>
  <si>
    <t>Kamate na depozite po viđenju</t>
  </si>
  <si>
    <t>Prihodi od prodaje proizvedene dug.im.</t>
  </si>
  <si>
    <t>Stambeni objekti</t>
  </si>
  <si>
    <t>Medicinska i laboratorijska oprema</t>
  </si>
  <si>
    <t>Prijevozna sredstva u cest.prometu</t>
  </si>
  <si>
    <t>Prihodi od pristojbi</t>
  </si>
  <si>
    <t>Prihodi od prodaje nef.im. I naplate štete od osig.</t>
  </si>
  <si>
    <t>3113</t>
  </si>
  <si>
    <t>Plaće za prekovremeni rad</t>
  </si>
  <si>
    <t>32</t>
  </si>
  <si>
    <t>3236</t>
  </si>
  <si>
    <t>Zdrastvene i veterinarske usluge</t>
  </si>
  <si>
    <t>3114</t>
  </si>
  <si>
    <t>Plaće za posebne uvjete rada</t>
  </si>
  <si>
    <t>3222</t>
  </si>
  <si>
    <t>Usluge promidžbe i informiranja</t>
  </si>
  <si>
    <t>Premije osiguranja</t>
  </si>
  <si>
    <t>3225</t>
  </si>
  <si>
    <t>Sitni inventar i autogume</t>
  </si>
  <si>
    <t>3227</t>
  </si>
  <si>
    <t>Službena radna i zaštitna odjeća</t>
  </si>
  <si>
    <t>Članarine i naknade</t>
  </si>
  <si>
    <t>3112</t>
  </si>
  <si>
    <t>Plaće u naravi</t>
  </si>
  <si>
    <t>312</t>
  </si>
  <si>
    <t>Stručno usavršavanje</t>
  </si>
  <si>
    <t>44</t>
  </si>
  <si>
    <t>Decentralizirana sredstva</t>
  </si>
  <si>
    <t xml:space="preserve">Ostali rashodi </t>
  </si>
  <si>
    <t>Tekuće donacije u novcu</t>
  </si>
  <si>
    <t>Rashodi za nabavu neproizv.dug.imovine</t>
  </si>
  <si>
    <t>412</t>
  </si>
  <si>
    <t>4123</t>
  </si>
  <si>
    <t>Licence</t>
  </si>
  <si>
    <t>4</t>
  </si>
  <si>
    <t>4224</t>
  </si>
  <si>
    <t>4227</t>
  </si>
  <si>
    <t>Uređaji,strojevi i oprema za ostale namjene</t>
  </si>
  <si>
    <t>45</t>
  </si>
  <si>
    <t>451</t>
  </si>
  <si>
    <t>4511</t>
  </si>
  <si>
    <t>Rashodi za dodatna ulaganja na nef.imovini</t>
  </si>
  <si>
    <t>Dodatna ulaganja na građ.objektima</t>
  </si>
  <si>
    <t>Prihodi od nef.imovine i naknade štete osig.</t>
  </si>
  <si>
    <t>52</t>
  </si>
  <si>
    <t>07 Zdravstvo</t>
  </si>
  <si>
    <t>074 Službe javnog zdravstva</t>
  </si>
  <si>
    <t>Monitoring vodoobskrbnog sustava u MŽ</t>
  </si>
  <si>
    <t>Zdravstvene i veterinarske usluge</t>
  </si>
  <si>
    <t>Monitoring invazivnih vrsta komaraca</t>
  </si>
  <si>
    <t>Decentralizirane funkcije u zdravstvu</t>
  </si>
  <si>
    <t>PROGRAM</t>
  </si>
  <si>
    <t>AKTIVNOST 1009A100904</t>
  </si>
  <si>
    <t>AKTIVNOST 1009A100917</t>
  </si>
  <si>
    <t>AKTIVNOST 1009A100901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</si>
  <si>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</si>
  <si>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</si>
  <si>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</si>
  <si>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</si>
  <si>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</si>
  <si>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</si>
  <si>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subjekta unutar općeg proračuna</t>
  </si>
  <si>
    <t>Kamate na oročena sredstva i depozite po viđenju</t>
  </si>
  <si>
    <t>Prihodi od pristojbi po posebnim propisima</t>
  </si>
  <si>
    <t>Prihodi iz nadležnog proračuna za fin.rashoda poslovanja</t>
  </si>
  <si>
    <t>Prihodi iz nadležnog proračuna za fin.rashoda za nab. nef.im.</t>
  </si>
  <si>
    <t>Ostali prihodi</t>
  </si>
  <si>
    <t>Prihodi od prodaje dugotrajne imovine</t>
  </si>
  <si>
    <t>Prijevozna sredstva u cestovnom prometu</t>
  </si>
  <si>
    <t>UKUPNO:</t>
  </si>
  <si>
    <t>Plaće (Bruto)</t>
  </si>
  <si>
    <t>Ostali rashodi za zaposlene</t>
  </si>
  <si>
    <t>Naknade za prijevoz, rad na terenu i odvojeni život</t>
  </si>
  <si>
    <t>Sitni inventar i auto gume</t>
  </si>
  <si>
    <t>Službena, radna i zaštitna odjeća i obuća</t>
  </si>
  <si>
    <t>Rashodi za  usluge</t>
  </si>
  <si>
    <t>Ostali nespomenuti  rashodi poslovanja</t>
  </si>
  <si>
    <t>Naknade za rad predstavničkih tijela</t>
  </si>
  <si>
    <t>Članarine</t>
  </si>
  <si>
    <t>Ostali nespomenuti izdaci</t>
  </si>
  <si>
    <t>Financijski  rashodi</t>
  </si>
  <si>
    <t>Rashodi za nabavu proizvedene dugotrajne imovine</t>
  </si>
  <si>
    <t>Rashodi za dodatna ulaganja na nefinancijskoj imovini</t>
  </si>
  <si>
    <t>Dodatna ulaganja na građevinskim objektima</t>
  </si>
  <si>
    <t>RAČUN PRIHODA I RASHODA</t>
  </si>
  <si>
    <t>NAZIV</t>
  </si>
  <si>
    <t>BROJČANA OZNAKA</t>
  </si>
  <si>
    <t>Ulaganja u računalne programe</t>
  </si>
  <si>
    <t>IZVOR</t>
  </si>
  <si>
    <t>IZVJEŠTAJ PO PROGRAMSKOJ KLASIFIKACIJI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</si>
  <si>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</si>
  <si>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</si>
  <si>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</si>
  <si>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</si>
  <si>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</si>
  <si>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</si>
  <si>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</si>
  <si>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</si>
  <si>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r>
      <t xml:space="preserve">Rashodi za nabavu neproizvedene </t>
    </r>
    <r>
      <rPr>
        <b/>
        <sz val="12"/>
        <rFont val="Times New Roman"/>
        <family val="1"/>
        <charset val="238"/>
      </rPr>
      <t>dugotrajne</t>
    </r>
    <r>
      <rPr>
        <b/>
        <sz val="12"/>
        <color indexed="10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imovine</t>
    </r>
  </si>
  <si>
    <t>RASHODI ZA NABAVU NEFINANCIJSKE IMOVINE</t>
  </si>
  <si>
    <t>673</t>
  </si>
  <si>
    <t>Tekuće pomoći temeljem prijenosa EU sredstava</t>
  </si>
  <si>
    <t>Prijevozna sredstva</t>
  </si>
  <si>
    <t>Pomoći temeljem EU sredstava</t>
  </si>
  <si>
    <t>Tekuće pomoći temeljem EU sredstava</t>
  </si>
  <si>
    <t>Pomoći EU</t>
  </si>
  <si>
    <t>RASHODI ZA NABAVU NEF.IMOVINE</t>
  </si>
  <si>
    <t xml:space="preserve"> PRIHODI I RASHODI PREMA EKONOMSKOJ KLASIFIKACIJI</t>
  </si>
  <si>
    <t>PRIHODI I RASHODI PREMA IZVORIMA FINANCIRANJA</t>
  </si>
  <si>
    <t xml:space="preserve"> RASHODI PREMA FUNKCIJSKOG KLASIFIKACIJI</t>
  </si>
  <si>
    <t xml:space="preserve"> RAČUN FINANCIRANJA PREMA EKONOMSKOJ KLASIFIKACIJI </t>
  </si>
  <si>
    <t>I.OPĆI DIO</t>
  </si>
  <si>
    <t>A) SAŽETAK RAČUNA PRIHODA I RASHODA</t>
  </si>
  <si>
    <t>EUR</t>
  </si>
  <si>
    <t>RAZLIKA - VIŠAK / MANJAK</t>
  </si>
  <si>
    <t>B) SAŽETAK RAČUNA FINANCIRANJA</t>
  </si>
  <si>
    <t>NETO FINANCIRANJE</t>
  </si>
  <si>
    <t>AKTIVNOST A100002: Centralno financiranje specijalizacija</t>
  </si>
  <si>
    <t xml:space="preserve">Naknade troškova prijevoza </t>
  </si>
  <si>
    <t>323</t>
  </si>
  <si>
    <t>3237</t>
  </si>
  <si>
    <t>izvor financiranja 11</t>
  </si>
  <si>
    <t>izvor financiranja 44</t>
  </si>
  <si>
    <t>izvor financiranja 51</t>
  </si>
  <si>
    <t>Program usmjeren  unapređenju mentalnog zdravlja, prevenciji i liječenju ovisnosti u Međimurskoj županiji</t>
  </si>
  <si>
    <t>3213</t>
  </si>
  <si>
    <t>izvor financiranja 52</t>
  </si>
  <si>
    <t>izvor financiranja 31</t>
  </si>
  <si>
    <t>Prihodi od prodaje postrojenja i opreme</t>
  </si>
  <si>
    <t>Prihodi od prodaje građevisnkih objekata</t>
  </si>
  <si>
    <t>AKTIVNOST A100003</t>
  </si>
  <si>
    <t>Izvor financiranja 43</t>
  </si>
  <si>
    <t>Izvod financiranja 71</t>
  </si>
  <si>
    <t>Izvor financiranja  52</t>
  </si>
  <si>
    <t>AKTIVNOST A100001</t>
  </si>
  <si>
    <t>Redovna djelatnost</t>
  </si>
  <si>
    <t>Prihodi iz nadležnog proračuna i HZZO-a</t>
  </si>
  <si>
    <t>UKUPNI PRIHODI POSLOVANJA</t>
  </si>
  <si>
    <t>PROVOĐENJE ZDRAVSTVENE ZAŠTITE</t>
  </si>
  <si>
    <t>Uređaji, strojevi oprema za ostale namjene</t>
  </si>
  <si>
    <t>3132</t>
  </si>
  <si>
    <t>313</t>
  </si>
  <si>
    <t>INDEKS</t>
  </si>
  <si>
    <t>5=4/2*100</t>
  </si>
  <si>
    <t>6=4/3*100</t>
  </si>
  <si>
    <t>Ostvarenje/izvršenje      1.-6.2024.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</si>
  <si>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</si>
  <si>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</si>
  <si>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</si>
  <si>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Oprema za održavanje</t>
  </si>
  <si>
    <t xml:space="preserve">Donacije od pravnih i fizičkih osova izvan općeg proračuna </t>
  </si>
  <si>
    <t xml:space="preserve">Donacije </t>
  </si>
  <si>
    <t>Ostali rashodi</t>
  </si>
  <si>
    <t>4223</t>
  </si>
  <si>
    <t>Oprema za održavanje prostorija</t>
  </si>
  <si>
    <t>Donacije</t>
  </si>
  <si>
    <t>4=3/2</t>
  </si>
  <si>
    <t>Indeks</t>
  </si>
  <si>
    <t>Ostvarenje/             izvršenje                         1.-6.2024.</t>
  </si>
  <si>
    <t>Ostvarenje/      izvršenje           1.-6.2024.</t>
  </si>
  <si>
    <t>Ostvarenje/    izvršenje      1.-6.2024.</t>
  </si>
  <si>
    <t>Uređaji, strojevi i oprema za ostale namjene</t>
  </si>
  <si>
    <t>Tekuće pomoći od izvanproračunskih korisnika</t>
  </si>
  <si>
    <t>Tekuće pomoći pror. korisnicima iz pror. koji im nije nadležan</t>
  </si>
  <si>
    <t>RAZLIKA PRIMITAKA I IZDATAKA</t>
  </si>
  <si>
    <t>C) VIŠAK PRIHODA I PRIMITAKA</t>
  </si>
  <si>
    <t>UKUPNO PRENESENI VIŠAK PRETHODNE GODINE</t>
  </si>
  <si>
    <t>92 VIŠAK IZ PRETHODNIH GODINA KOJI SE RASPOREDIO ZA POKRIĆE RAZLIKE PRIHODA I RASHODA</t>
  </si>
  <si>
    <t>NEUTROŠENI REZULTAT</t>
  </si>
  <si>
    <t>plan za 2025</t>
  </si>
  <si>
    <t>Ostvarenje/izvršenje      1.-6.2025</t>
  </si>
  <si>
    <t>plan 2025</t>
  </si>
  <si>
    <t>Ostvarenje/    izvršenje      1.-6.2025.</t>
  </si>
  <si>
    <t>Ostvarenje/             izvršenje                         1.-6.2025.</t>
  </si>
  <si>
    <t>Plan 2025.</t>
  </si>
  <si>
    <t>Ostvarenje/      izvršenje           1.-6.2025.</t>
  </si>
  <si>
    <t>Plan 2025</t>
  </si>
  <si>
    <t>Izvršenje 1-6. 2025</t>
  </si>
  <si>
    <t>Rashodi lijekova i potrošnog medicinskog materijala</t>
  </si>
  <si>
    <t>Kapitalne donacije</t>
  </si>
  <si>
    <t>Zatezne kamate</t>
  </si>
  <si>
    <t>Ostali nespomenuti financijski rashodi</t>
  </si>
  <si>
    <t>Ostvarenje/izvršenje      1.-6.2025.</t>
  </si>
  <si>
    <t>Rashodi po osnovi utroška lijekova i potrošnog medicinskog materijala</t>
  </si>
  <si>
    <t>075 Istraživanje i razvoj zdravstva</t>
  </si>
  <si>
    <t>Rashodi lijekova i potrošnog medicinskog mat.</t>
  </si>
  <si>
    <t>Uređaji i oprema za posebne namjene</t>
  </si>
  <si>
    <t>Izvor financiranja 61</t>
  </si>
  <si>
    <t>IZVJEŠTAJ O IZVRŠENJU FINANCIJSKOG PLANA ZAVODA ZA JAVNO ZDRAVSTVO MEĐIMURSKE ŽUPANIJE ZA PRVO POLUGODIŠTE 2025.</t>
  </si>
  <si>
    <t>Ostvarenje/    izvršenje       1.-6.2024.</t>
  </si>
  <si>
    <t>PLAN 2025</t>
  </si>
  <si>
    <t>Ostvarenje/izvršenje  1.-6.2025.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</si>
</sst>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52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 tint="0.14999847407452621"/>
      <name val="Times New Roman"/>
      <family val="1"/>
      <charset val="238"/>
    </font>
    <font>
      <sz val="12"/>
      <color theme="1" tint="0.1499984740745262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sz val="12"/>
      <color rgb="FF002060"/>
      <name val="Times New Roman"/>
      <family val="1"/>
      <charset val="238"/>
    </font>
    <font>
      <i/>
      <sz val="12"/>
      <color rgb="FF002060"/>
      <name val="Times New Roman"/>
      <family val="1"/>
      <charset val="238"/>
    </font>
    <font>
      <b/>
      <i/>
      <sz val="12"/>
      <color rgb="FF00206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8"/>
      <color rgb="FF00206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5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9" tint="0.39997558519241921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</borders>
  <cellStyleXfs count="12">
    <xf numFmtId="0" fontId="0" fillId="0" borderId="0"/>
    <xf numFmtId="0" fontId="4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84">
    <xf numFmtId="0" fontId="0" fillId="0" borderId="0" xfId="0"/>
    <xf numFmtId="3" fontId="10" fillId="0" borderId="0" xfId="0" applyNumberFormat="1" applyFont="1" applyAlignment="1">
      <alignment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" fontId="9" fillId="2" borderId="6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4" fontId="10" fillId="2" borderId="6" xfId="0" applyNumberFormat="1" applyFont="1" applyFill="1" applyBorder="1" applyAlignment="1">
      <alignment horizontal="right" vertical="center"/>
    </xf>
    <xf numFmtId="0" fontId="9" fillId="7" borderId="6" xfId="0" applyFont="1" applyFill="1" applyBorder="1" applyAlignment="1">
      <alignment vertical="center"/>
    </xf>
    <xf numFmtId="0" fontId="9" fillId="7" borderId="6" xfId="0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4" fontId="11" fillId="8" borderId="6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0" fontId="11" fillId="5" borderId="6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left" vertical="center" wrapText="1"/>
    </xf>
    <xf numFmtId="4" fontId="11" fillId="5" borderId="6" xfId="0" applyNumberFormat="1" applyFont="1" applyFill="1" applyBorder="1" applyAlignment="1">
      <alignment horizontal="right" vertical="center"/>
    </xf>
    <xf numFmtId="3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6" xfId="0" applyFont="1" applyFill="1" applyBorder="1" applyAlignment="1">
      <alignment horizontal="right" vertical="center"/>
    </xf>
    <xf numFmtId="49" fontId="10" fillId="5" borderId="6" xfId="0" applyNumberFormat="1" applyFont="1" applyFill="1" applyBorder="1" applyAlignment="1">
      <alignment horizontal="left" vertical="center" wrapText="1"/>
    </xf>
    <xf numFmtId="4" fontId="12" fillId="5" borderId="6" xfId="0" applyNumberFormat="1" applyFont="1" applyFill="1" applyBorder="1" applyAlignment="1">
      <alignment horizontal="right" vertical="center"/>
    </xf>
    <xf numFmtId="4" fontId="10" fillId="5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vertical="center"/>
    </xf>
    <xf numFmtId="0" fontId="11" fillId="8" borderId="6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vertical="center"/>
    </xf>
    <xf numFmtId="0" fontId="10" fillId="7" borderId="6" xfId="0" applyFont="1" applyFill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0" fontId="10" fillId="3" borderId="6" xfId="0" applyFont="1" applyFill="1" applyBorder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8" borderId="6" xfId="0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0" fontId="9" fillId="4" borderId="6" xfId="0" applyFont="1" applyFill="1" applyBorder="1" applyAlignment="1">
      <alignment vertical="center"/>
    </xf>
    <xf numFmtId="49" fontId="9" fillId="6" borderId="6" xfId="0" applyNumberFormat="1" applyFont="1" applyFill="1" applyBorder="1" applyAlignment="1">
      <alignment horizontal="right" vertical="center"/>
    </xf>
    <xf numFmtId="49" fontId="9" fillId="6" borderId="6" xfId="0" applyNumberFormat="1" applyFont="1" applyFill="1" applyBorder="1" applyAlignment="1">
      <alignment vertical="center"/>
    </xf>
    <xf numFmtId="4" fontId="9" fillId="6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9" fillId="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4" fontId="9" fillId="6" borderId="6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horizontal="right" vertical="center"/>
    </xf>
    <xf numFmtId="49" fontId="11" fillId="8" borderId="6" xfId="0" applyNumberFormat="1" applyFont="1" applyFill="1" applyBorder="1" applyAlignment="1">
      <alignment vertical="center"/>
    </xf>
    <xf numFmtId="4" fontId="11" fillId="8" borderId="6" xfId="0" applyNumberFormat="1" applyFont="1" applyFill="1" applyBorder="1" applyAlignment="1">
      <alignment horizontal="right" vertical="center" wrapText="1"/>
    </xf>
    <xf numFmtId="4" fontId="9" fillId="5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4" fontId="9" fillId="6" borderId="6" xfId="0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vertical="center"/>
    </xf>
    <xf numFmtId="49" fontId="11" fillId="5" borderId="6" xfId="0" applyNumberFormat="1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/>
    </xf>
    <xf numFmtId="49" fontId="11" fillId="8" borderId="6" xfId="0" applyNumberFormat="1" applyFont="1" applyFill="1" applyBorder="1" applyAlignment="1">
      <alignment horizontal="left" vertical="center"/>
    </xf>
    <xf numFmtId="4" fontId="9" fillId="8" borderId="6" xfId="0" applyNumberFormat="1" applyFont="1" applyFill="1" applyBorder="1" applyAlignment="1">
      <alignment horizontal="right" vertical="center"/>
    </xf>
    <xf numFmtId="4" fontId="11" fillId="6" borderId="6" xfId="0" applyNumberFormat="1" applyFont="1" applyFill="1" applyBorder="1" applyAlignment="1">
      <alignment horizontal="right" vertical="center" wrapText="1"/>
    </xf>
    <xf numFmtId="4" fontId="11" fillId="5" borderId="6" xfId="0" applyNumberFormat="1" applyFont="1" applyFill="1" applyBorder="1" applyAlignment="1">
      <alignment horizontal="right" vertical="center" wrapText="1"/>
    </xf>
    <xf numFmtId="4" fontId="10" fillId="5" borderId="6" xfId="0" applyNumberFormat="1" applyFont="1" applyFill="1" applyBorder="1" applyAlignment="1">
      <alignment horizontal="right" vertical="center" wrapText="1"/>
    </xf>
    <xf numFmtId="4" fontId="12" fillId="5" borderId="6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49" fontId="9" fillId="4" borderId="6" xfId="0" applyNumberFormat="1" applyFont="1" applyFill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 vertical="center"/>
    </xf>
    <xf numFmtId="49" fontId="11" fillId="7" borderId="6" xfId="0" applyNumberFormat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vertical="center"/>
    </xf>
    <xf numFmtId="49" fontId="9" fillId="6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3" borderId="0" xfId="0" applyNumberFormat="1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3" borderId="0" xfId="0" applyNumberFormat="1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" fontId="11" fillId="3" borderId="0" xfId="0" applyNumberFormat="1" applyFont="1" applyFill="1" applyAlignment="1">
      <alignment vertical="center"/>
    </xf>
    <xf numFmtId="3" fontId="9" fillId="2" borderId="6" xfId="0" applyNumberFormat="1" applyFont="1" applyFill="1" applyBorder="1" applyAlignment="1">
      <alignment horizontal="center" vertical="center"/>
    </xf>
    <xf numFmtId="0" fontId="16" fillId="3" borderId="6" xfId="0" applyNumberFormat="1" applyFont="1" applyFill="1" applyBorder="1" applyAlignment="1" applyProtection="1">
      <alignment horizontal="left" vertical="center" wrapText="1"/>
    </xf>
    <xf numFmtId="3" fontId="17" fillId="3" borderId="6" xfId="0" applyNumberFormat="1" applyFont="1" applyFill="1" applyBorder="1" applyAlignment="1">
      <alignment horizontal="center" vertical="center"/>
    </xf>
    <xf numFmtId="0" fontId="18" fillId="3" borderId="6" xfId="0" applyNumberFormat="1" applyFont="1" applyFill="1" applyBorder="1" applyAlignment="1" applyProtection="1">
      <alignment horizontal="left" vertical="center" wrapText="1"/>
    </xf>
    <xf numFmtId="0" fontId="18" fillId="3" borderId="6" xfId="0" quotePrefix="1" applyFont="1" applyFill="1" applyBorder="1" applyAlignment="1">
      <alignment horizontal="left" vertical="center"/>
    </xf>
    <xf numFmtId="0" fontId="18" fillId="3" borderId="6" xfId="0" quotePrefix="1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/>
    </xf>
    <xf numFmtId="0" fontId="16" fillId="3" borderId="6" xfId="0" applyNumberFormat="1" applyFont="1" applyFill="1" applyBorder="1" applyAlignment="1" applyProtection="1">
      <alignment horizontal="left" vertical="center"/>
    </xf>
    <xf numFmtId="0" fontId="16" fillId="3" borderId="6" xfId="0" applyNumberFormat="1" applyFont="1" applyFill="1" applyBorder="1" applyAlignment="1" applyProtection="1">
      <alignment vertical="center" wrapText="1"/>
    </xf>
    <xf numFmtId="0" fontId="18" fillId="3" borderId="6" xfId="0" applyNumberFormat="1" applyFont="1" applyFill="1" applyBorder="1" applyAlignment="1" applyProtection="1">
      <alignment vertical="center" wrapText="1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0" fontId="19" fillId="0" borderId="6" xfId="0" applyFont="1" applyBorder="1"/>
    <xf numFmtId="164" fontId="19" fillId="0" borderId="6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0" fontId="19" fillId="0" borderId="7" xfId="0" applyFont="1" applyBorder="1" applyAlignment="1">
      <alignment horizontal="left"/>
    </xf>
    <xf numFmtId="164" fontId="9" fillId="0" borderId="6" xfId="0" applyNumberFormat="1" applyFont="1" applyBorder="1"/>
    <xf numFmtId="0" fontId="15" fillId="0" borderId="6" xfId="0" applyNumberFormat="1" applyFont="1" applyFill="1" applyBorder="1" applyAlignment="1" applyProtection="1">
      <alignment horizontal="center"/>
    </xf>
    <xf numFmtId="4" fontId="15" fillId="0" borderId="6" xfId="0" applyNumberFormat="1" applyFont="1" applyFill="1" applyBorder="1" applyAlignment="1" applyProtection="1">
      <alignment vertical="center" wrapText="1"/>
    </xf>
    <xf numFmtId="0" fontId="17" fillId="0" borderId="6" xfId="0" applyNumberFormat="1" applyFont="1" applyFill="1" applyBorder="1" applyAlignment="1" applyProtection="1">
      <alignment horizontal="center"/>
    </xf>
    <xf numFmtId="4" fontId="17" fillId="0" borderId="6" xfId="0" applyNumberFormat="1" applyFont="1" applyFill="1" applyBorder="1" applyAlignment="1" applyProtection="1">
      <alignment vertical="center" wrapText="1"/>
    </xf>
    <xf numFmtId="4" fontId="19" fillId="0" borderId="6" xfId="0" applyNumberFormat="1" applyFont="1" applyBorder="1"/>
    <xf numFmtId="4" fontId="15" fillId="0" borderId="6" xfId="0" applyNumberFormat="1" applyFont="1" applyFill="1" applyBorder="1" applyAlignment="1" applyProtection="1">
      <alignment vertical="center"/>
    </xf>
    <xf numFmtId="0" fontId="15" fillId="0" borderId="4" xfId="0" applyNumberFormat="1" applyFont="1" applyFill="1" applyBorder="1" applyAlignment="1" applyProtection="1">
      <alignment horizontal="center" wrapText="1"/>
    </xf>
    <xf numFmtId="0" fontId="19" fillId="0" borderId="0" xfId="0" applyFont="1" applyAlignment="1">
      <alignment horizontal="right"/>
    </xf>
    <xf numFmtId="0" fontId="9" fillId="11" borderId="6" xfId="0" applyFont="1" applyFill="1" applyBorder="1"/>
    <xf numFmtId="164" fontId="9" fillId="11" borderId="6" xfId="0" applyNumberFormat="1" applyFont="1" applyFill="1" applyBorder="1" applyAlignment="1">
      <alignment horizontal="right" vertical="center"/>
    </xf>
    <xf numFmtId="164" fontId="9" fillId="11" borderId="6" xfId="0" applyNumberFormat="1" applyFont="1" applyFill="1" applyBorder="1" applyAlignment="1">
      <alignment horizontal="right"/>
    </xf>
    <xf numFmtId="0" fontId="15" fillId="11" borderId="6" xfId="0" applyNumberFormat="1" applyFont="1" applyFill="1" applyBorder="1" applyAlignment="1" applyProtection="1">
      <alignment horizontal="center"/>
    </xf>
    <xf numFmtId="4" fontId="15" fillId="11" borderId="6" xfId="0" applyNumberFormat="1" applyFont="1" applyFill="1" applyBorder="1" applyAlignment="1" applyProtection="1">
      <alignment vertical="center" wrapText="1"/>
    </xf>
    <xf numFmtId="4" fontId="15" fillId="11" borderId="6" xfId="0" applyNumberFormat="1" applyFont="1" applyFill="1" applyBorder="1" applyAlignment="1" applyProtection="1">
      <alignment horizontal="right" vertical="center"/>
    </xf>
    <xf numFmtId="4" fontId="15" fillId="11" borderId="6" xfId="0" applyNumberFormat="1" applyFont="1" applyFill="1" applyBorder="1" applyAlignment="1" applyProtection="1">
      <alignment vertical="center"/>
    </xf>
    <xf numFmtId="0" fontId="10" fillId="0" borderId="0" xfId="0" applyFont="1"/>
    <xf numFmtId="0" fontId="9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24" fillId="0" borderId="0" xfId="0" applyFont="1"/>
    <xf numFmtId="0" fontId="25" fillId="0" borderId="0" xfId="0" applyFont="1"/>
    <xf numFmtId="0" fontId="9" fillId="3" borderId="8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left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left" vertical="center" wrapText="1"/>
    </xf>
    <xf numFmtId="4" fontId="9" fillId="0" borderId="8" xfId="7" applyNumberFormat="1" applyFont="1" applyBorder="1" applyAlignment="1">
      <alignment horizontal="center" vertical="center"/>
    </xf>
    <xf numFmtId="0" fontId="12" fillId="3" borderId="6" xfId="0" quotePrefix="1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wrapText="1"/>
    </xf>
    <xf numFmtId="3" fontId="27" fillId="0" borderId="0" xfId="0" applyNumberFormat="1" applyFont="1"/>
    <xf numFmtId="3" fontId="28" fillId="0" borderId="0" xfId="0" applyNumberFormat="1" applyFont="1" applyAlignment="1">
      <alignment horizontal="left"/>
    </xf>
    <xf numFmtId="0" fontId="26" fillId="3" borderId="0" xfId="1" applyFont="1" applyFill="1" applyAlignment="1">
      <alignment horizontal="center" vertical="center" wrapText="1"/>
    </xf>
    <xf numFmtId="3" fontId="29" fillId="3" borderId="0" xfId="0" applyNumberFormat="1" applyFont="1" applyFill="1" applyAlignment="1">
      <alignment vertical="center"/>
    </xf>
    <xf numFmtId="3" fontId="29" fillId="5" borderId="0" xfId="0" applyNumberFormat="1" applyFont="1" applyFill="1" applyAlignment="1">
      <alignment horizontal="right" vertical="center"/>
    </xf>
    <xf numFmtId="3" fontId="29" fillId="0" borderId="0" xfId="0" applyNumberFormat="1" applyFont="1" applyAlignment="1">
      <alignment horizontal="right" vertical="center"/>
    </xf>
    <xf numFmtId="3" fontId="29" fillId="0" borderId="0" xfId="0" applyNumberFormat="1" applyFont="1"/>
    <xf numFmtId="0" fontId="16" fillId="5" borderId="8" xfId="0" applyFont="1" applyFill="1" applyBorder="1" applyAlignment="1">
      <alignment horizontal="center" vertical="center" wrapText="1"/>
    </xf>
    <xf numFmtId="3" fontId="31" fillId="0" borderId="8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right" vertical="center"/>
    </xf>
    <xf numFmtId="3" fontId="32" fillId="0" borderId="0" xfId="0" applyNumberFormat="1" applyFont="1"/>
    <xf numFmtId="3" fontId="33" fillId="5" borderId="8" xfId="0" applyNumberFormat="1" applyFont="1" applyFill="1" applyBorder="1" applyAlignment="1">
      <alignment horizontal="left" vertical="center"/>
    </xf>
    <xf numFmtId="0" fontId="33" fillId="5" borderId="8" xfId="0" applyFont="1" applyFill="1" applyBorder="1" applyAlignment="1">
      <alignment horizontal="left" vertical="center" wrapText="1"/>
    </xf>
    <xf numFmtId="3" fontId="33" fillId="5" borderId="8" xfId="0" applyNumberFormat="1" applyFont="1" applyFill="1" applyBorder="1" applyAlignment="1">
      <alignment horizontal="right" vertical="center" wrapText="1"/>
    </xf>
    <xf numFmtId="0" fontId="16" fillId="5" borderId="8" xfId="0" applyFont="1" applyFill="1" applyBorder="1" applyAlignment="1">
      <alignment horizontal="right" vertical="center"/>
    </xf>
    <xf numFmtId="0" fontId="16" fillId="5" borderId="8" xfId="0" applyFont="1" applyFill="1" applyBorder="1" applyAlignment="1">
      <alignment horizontal="left" vertical="center" wrapText="1"/>
    </xf>
    <xf numFmtId="3" fontId="33" fillId="9" borderId="8" xfId="0" applyNumberFormat="1" applyFont="1" applyFill="1" applyBorder="1" applyAlignment="1">
      <alignment horizontal="left" vertical="center"/>
    </xf>
    <xf numFmtId="3" fontId="33" fillId="9" borderId="8" xfId="0" applyNumberFormat="1" applyFont="1" applyFill="1" applyBorder="1" applyAlignment="1">
      <alignment horizontal="left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8" xfId="0" applyFont="1" applyBorder="1" applyAlignment="1">
      <alignment horizontal="left" vertical="center" wrapText="1"/>
    </xf>
    <xf numFmtId="3" fontId="29" fillId="0" borderId="3" xfId="0" applyNumberFormat="1" applyFont="1" applyBorder="1" applyAlignment="1">
      <alignment horizontal="right"/>
    </xf>
    <xf numFmtId="3" fontId="29" fillId="0" borderId="1" xfId="0" applyNumberFormat="1" applyFont="1" applyBorder="1" applyAlignment="1">
      <alignment horizontal="right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/>
    </xf>
    <xf numFmtId="3" fontId="26" fillId="0" borderId="0" xfId="0" applyNumberFormat="1" applyFont="1"/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 wrapText="1"/>
    </xf>
    <xf numFmtId="4" fontId="18" fillId="0" borderId="8" xfId="0" applyNumberFormat="1" applyFont="1" applyBorder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/>
    </xf>
    <xf numFmtId="0" fontId="33" fillId="10" borderId="8" xfId="0" applyFont="1" applyFill="1" applyBorder="1" applyAlignment="1">
      <alignment horizontal="left" vertical="center"/>
    </xf>
    <xf numFmtId="0" fontId="33" fillId="10" borderId="8" xfId="0" applyFont="1" applyFill="1" applyBorder="1" applyAlignment="1">
      <alignment horizontal="left" vertical="center" wrapText="1"/>
    </xf>
    <xf numFmtId="3" fontId="16" fillId="8" borderId="8" xfId="0" applyNumberFormat="1" applyFont="1" applyFill="1" applyBorder="1" applyAlignment="1">
      <alignment horizontal="left" vertical="center"/>
    </xf>
    <xf numFmtId="4" fontId="16" fillId="7" borderId="8" xfId="0" applyNumberFormat="1" applyFont="1" applyFill="1" applyBorder="1" applyAlignment="1">
      <alignment vertical="center"/>
    </xf>
    <xf numFmtId="4" fontId="16" fillId="10" borderId="8" xfId="0" applyNumberFormat="1" applyFont="1" applyFill="1" applyBorder="1" applyAlignment="1">
      <alignment vertical="center"/>
    </xf>
    <xf numFmtId="1" fontId="18" fillId="5" borderId="8" xfId="0" applyNumberFormat="1" applyFont="1" applyFill="1" applyBorder="1" applyAlignment="1">
      <alignment horizontal="center" vertical="center"/>
    </xf>
    <xf numFmtId="3" fontId="18" fillId="5" borderId="8" xfId="0" applyNumberFormat="1" applyFont="1" applyFill="1" applyBorder="1" applyAlignment="1">
      <alignment horizontal="left" vertical="center"/>
    </xf>
    <xf numFmtId="4" fontId="14" fillId="2" borderId="6" xfId="0" applyNumberFormat="1" applyFont="1" applyFill="1" applyBorder="1" applyAlignment="1">
      <alignment vertical="center"/>
    </xf>
    <xf numFmtId="49" fontId="13" fillId="6" borderId="6" xfId="0" applyNumberFormat="1" applyFont="1" applyFill="1" applyBorder="1" applyAlignment="1">
      <alignment horizontal="center" vertical="center"/>
    </xf>
    <xf numFmtId="49" fontId="13" fillId="6" borderId="4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vertical="center"/>
    </xf>
    <xf numFmtId="49" fontId="13" fillId="0" borderId="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" fontId="33" fillId="9" borderId="0" xfId="0" applyNumberFormat="1" applyFont="1" applyFill="1" applyBorder="1" applyAlignment="1">
      <alignment horizontal="center" vertical="center"/>
    </xf>
    <xf numFmtId="3" fontId="33" fillId="9" borderId="0" xfId="0" applyNumberFormat="1" applyFont="1" applyFill="1" applyBorder="1" applyAlignment="1">
      <alignment horizontal="left" vertical="center"/>
    </xf>
    <xf numFmtId="49" fontId="13" fillId="6" borderId="6" xfId="0" applyNumberFormat="1" applyFont="1" applyFill="1" applyBorder="1" applyAlignment="1">
      <alignment vertical="center"/>
    </xf>
    <xf numFmtId="4" fontId="13" fillId="6" borderId="6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4" fontId="13" fillId="0" borderId="6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/>
    </xf>
    <xf numFmtId="4" fontId="14" fillId="0" borderId="6" xfId="0" applyNumberFormat="1" applyFont="1" applyBorder="1" applyAlignment="1">
      <alignment horizontal="right" vertical="center"/>
    </xf>
    <xf numFmtId="49" fontId="13" fillId="2" borderId="6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left" vertical="center"/>
    </xf>
    <xf numFmtId="4" fontId="13" fillId="5" borderId="6" xfId="0" applyNumberFormat="1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left" vertical="center"/>
    </xf>
    <xf numFmtId="4" fontId="14" fillId="5" borderId="6" xfId="0" applyNumberFormat="1" applyFont="1" applyFill="1" applyBorder="1" applyAlignment="1">
      <alignment horizontal="right" vertical="center"/>
    </xf>
    <xf numFmtId="49" fontId="14" fillId="2" borderId="6" xfId="0" applyNumberFormat="1" applyFont="1" applyFill="1" applyBorder="1" applyAlignment="1">
      <alignment horizontal="left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0" fontId="14" fillId="0" borderId="6" xfId="0" applyFont="1" applyBorder="1" applyAlignment="1">
      <alignment vertical="center" wrapText="1"/>
    </xf>
    <xf numFmtId="3" fontId="26" fillId="0" borderId="0" xfId="0" applyNumberFormat="1" applyFont="1" applyAlignment="1">
      <alignment horizontal="center" vertical="center" wrapText="1"/>
    </xf>
    <xf numFmtId="3" fontId="26" fillId="0" borderId="2" xfId="0" applyNumberFormat="1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3" fontId="27" fillId="0" borderId="2" xfId="0" applyNumberFormat="1" applyFont="1" applyBorder="1" applyAlignment="1">
      <alignment horizontal="center" vertical="center" wrapText="1"/>
    </xf>
    <xf numFmtId="3" fontId="34" fillId="0" borderId="0" xfId="0" applyNumberFormat="1" applyFont="1"/>
    <xf numFmtId="0" fontId="14" fillId="0" borderId="6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left" vertical="center"/>
    </xf>
    <xf numFmtId="3" fontId="26" fillId="0" borderId="0" xfId="0" applyNumberFormat="1" applyFont="1" applyAlignment="1">
      <alignment vertical="center"/>
    </xf>
    <xf numFmtId="4" fontId="13" fillId="6" borderId="6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Alignment="1">
      <alignment vertical="center"/>
    </xf>
    <xf numFmtId="0" fontId="14" fillId="5" borderId="6" xfId="0" applyFont="1" applyFill="1" applyBorder="1" applyAlignment="1">
      <alignment horizontal="center" vertical="center"/>
    </xf>
    <xf numFmtId="49" fontId="14" fillId="5" borderId="6" xfId="0" applyNumberFormat="1" applyFont="1" applyFill="1" applyBorder="1" applyAlignment="1">
      <alignment vertical="center"/>
    </xf>
    <xf numFmtId="49" fontId="13" fillId="2" borderId="6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49" fontId="13" fillId="4" borderId="6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vertical="center"/>
    </xf>
    <xf numFmtId="3" fontId="27" fillId="0" borderId="0" xfId="0" applyNumberFormat="1" applyFont="1" applyAlignment="1">
      <alignment vertical="center"/>
    </xf>
    <xf numFmtId="4" fontId="18" fillId="5" borderId="8" xfId="0" applyNumberFormat="1" applyFont="1" applyFill="1" applyBorder="1" applyAlignment="1">
      <alignment horizontal="right" vertical="center" wrapText="1"/>
    </xf>
    <xf numFmtId="4" fontId="16" fillId="9" borderId="8" xfId="0" applyNumberFormat="1" applyFont="1" applyFill="1" applyBorder="1" applyAlignment="1">
      <alignment horizontal="right" vertical="center" wrapText="1"/>
    </xf>
    <xf numFmtId="4" fontId="16" fillId="5" borderId="8" xfId="0" applyNumberFormat="1" applyFont="1" applyFill="1" applyBorder="1" applyAlignment="1">
      <alignment horizontal="right" vertical="center" wrapText="1"/>
    </xf>
    <xf numFmtId="4" fontId="16" fillId="6" borderId="8" xfId="0" applyNumberFormat="1" applyFont="1" applyFill="1" applyBorder="1" applyAlignment="1">
      <alignment horizontal="right" vertical="center" wrapText="1"/>
    </xf>
    <xf numFmtId="0" fontId="12" fillId="5" borderId="6" xfId="0" applyFont="1" applyFill="1" applyBorder="1" applyAlignment="1">
      <alignment horizontal="center" vertical="center"/>
    </xf>
    <xf numFmtId="49" fontId="9" fillId="8" borderId="6" xfId="0" applyNumberFormat="1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horizontal="right" vertical="center"/>
    </xf>
    <xf numFmtId="0" fontId="9" fillId="6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vertical="center"/>
    </xf>
    <xf numFmtId="0" fontId="11" fillId="12" borderId="6" xfId="0" applyFont="1" applyFill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49" fontId="11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vertical="center"/>
    </xf>
    <xf numFmtId="4" fontId="11" fillId="13" borderId="6" xfId="0" applyNumberFormat="1" applyFont="1" applyFill="1" applyBorder="1" applyAlignment="1">
      <alignment horizontal="right" vertical="center" wrapText="1"/>
    </xf>
    <xf numFmtId="4" fontId="9" fillId="12" borderId="6" xfId="0" applyNumberFormat="1" applyFont="1" applyFill="1" applyBorder="1" applyAlignment="1">
      <alignment horizontal="right" vertical="center"/>
    </xf>
    <xf numFmtId="49" fontId="9" fillId="13" borderId="9" xfId="0" applyNumberFormat="1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vertical="center"/>
    </xf>
    <xf numFmtId="49" fontId="9" fillId="13" borderId="9" xfId="0" applyNumberFormat="1" applyFont="1" applyFill="1" applyBorder="1" applyAlignment="1">
      <alignment vertical="center"/>
    </xf>
    <xf numFmtId="4" fontId="9" fillId="13" borderId="9" xfId="0" applyNumberFormat="1" applyFont="1" applyFill="1" applyBorder="1" applyAlignment="1">
      <alignment horizontal="right" vertical="center" wrapText="1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/>
    </xf>
    <xf numFmtId="0" fontId="9" fillId="12" borderId="6" xfId="0" applyFont="1" applyFill="1" applyBorder="1" applyAlignment="1">
      <alignment vertical="center"/>
    </xf>
    <xf numFmtId="4" fontId="9" fillId="13" borderId="6" xfId="0" applyNumberFormat="1" applyFont="1" applyFill="1" applyBorder="1" applyAlignment="1">
      <alignment vertical="center"/>
    </xf>
    <xf numFmtId="0" fontId="10" fillId="13" borderId="6" xfId="0" applyFont="1" applyFill="1" applyBorder="1" applyAlignment="1">
      <alignment horizontal="right" vertical="center"/>
    </xf>
    <xf numFmtId="0" fontId="10" fillId="13" borderId="6" xfId="0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4" fontId="11" fillId="13" borderId="6" xfId="0" applyNumberFormat="1" applyFont="1" applyFill="1" applyBorder="1" applyAlignment="1">
      <alignment horizontal="right" vertical="center"/>
    </xf>
    <xf numFmtId="3" fontId="9" fillId="13" borderId="6" xfId="0" applyNumberFormat="1" applyFont="1" applyFill="1" applyBorder="1" applyAlignment="1">
      <alignment horizontal="center" vertical="center" wrapText="1"/>
    </xf>
    <xf numFmtId="3" fontId="9" fillId="13" borderId="6" xfId="0" applyNumberFormat="1" applyFont="1" applyFill="1" applyBorder="1" applyAlignment="1">
      <alignment horizontal="right" vertical="center" wrapText="1"/>
    </xf>
    <xf numFmtId="3" fontId="9" fillId="13" borderId="6" xfId="0" applyNumberFormat="1" applyFont="1" applyFill="1" applyBorder="1" applyAlignment="1">
      <alignment horizontal="left" vertical="center"/>
    </xf>
    <xf numFmtId="49" fontId="9" fillId="6" borderId="6" xfId="0" applyNumberFormat="1" applyFont="1" applyFill="1" applyBorder="1" applyAlignment="1">
      <alignment horizontal="left" vertical="center" wrapText="1"/>
    </xf>
    <xf numFmtId="4" fontId="11" fillId="6" borderId="6" xfId="0" applyNumberFormat="1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right" vertical="center"/>
    </xf>
    <xf numFmtId="0" fontId="11" fillId="6" borderId="6" xfId="0" applyFont="1" applyFill="1" applyBorder="1" applyAlignment="1">
      <alignment horizontal="right" vertical="center"/>
    </xf>
    <xf numFmtId="49" fontId="11" fillId="6" borderId="6" xfId="0" applyNumberFormat="1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3" fontId="33" fillId="5" borderId="11" xfId="0" applyNumberFormat="1" applyFont="1" applyFill="1" applyBorder="1" applyAlignment="1">
      <alignment horizontal="right" vertical="center" wrapText="1"/>
    </xf>
    <xf numFmtId="4" fontId="18" fillId="5" borderId="11" xfId="0" applyNumberFormat="1" applyFont="1" applyFill="1" applyBorder="1" applyAlignment="1">
      <alignment horizontal="right" vertical="center" wrapText="1"/>
    </xf>
    <xf numFmtId="4" fontId="16" fillId="5" borderId="11" xfId="0" applyNumberFormat="1" applyFont="1" applyFill="1" applyBorder="1" applyAlignment="1">
      <alignment horizontal="right" vertical="center" wrapText="1"/>
    </xf>
    <xf numFmtId="4" fontId="16" fillId="6" borderId="11" xfId="0" applyNumberFormat="1" applyFont="1" applyFill="1" applyBorder="1" applyAlignment="1">
      <alignment horizontal="right" vertical="center" wrapTex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horizontal="left" wrapText="1"/>
    </xf>
    <xf numFmtId="0" fontId="39" fillId="0" borderId="0" xfId="0" applyNumberFormat="1" applyFont="1" applyFill="1" applyBorder="1" applyAlignment="1" applyProtection="1">
      <alignment wrapText="1"/>
    </xf>
    <xf numFmtId="0" fontId="37" fillId="0" borderId="12" xfId="0" applyNumberFormat="1" applyFont="1" applyFill="1" applyBorder="1" applyAlignment="1" applyProtection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right" vertical="center"/>
    </xf>
    <xf numFmtId="0" fontId="41" fillId="0" borderId="4" xfId="0" quotePrefix="1" applyFont="1" applyBorder="1" applyAlignment="1">
      <alignment horizontal="left" wrapText="1"/>
    </xf>
    <xf numFmtId="0" fontId="41" fillId="0" borderId="5" xfId="0" quotePrefix="1" applyFont="1" applyBorder="1" applyAlignment="1">
      <alignment horizontal="left" wrapText="1"/>
    </xf>
    <xf numFmtId="0" fontId="41" fillId="0" borderId="5" xfId="0" quotePrefix="1" applyFont="1" applyBorder="1" applyAlignment="1">
      <alignment horizontal="center" wrapText="1"/>
    </xf>
    <xf numFmtId="0" fontId="41" fillId="0" borderId="5" xfId="0" quotePrefix="1" applyNumberFormat="1" applyFont="1" applyFill="1" applyBorder="1" applyAlignment="1" applyProtection="1">
      <alignment horizontal="left"/>
    </xf>
    <xf numFmtId="0" fontId="41" fillId="3" borderId="6" xfId="0" applyNumberFormat="1" applyFont="1" applyFill="1" applyBorder="1" applyAlignment="1" applyProtection="1">
      <alignment horizontal="center" vertical="center" wrapText="1"/>
    </xf>
    <xf numFmtId="0" fontId="42" fillId="4" borderId="4" xfId="0" applyFont="1" applyFill="1" applyBorder="1" applyAlignment="1">
      <alignment horizontal="left" vertical="center"/>
    </xf>
    <xf numFmtId="0" fontId="43" fillId="4" borderId="5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7" fillId="0" borderId="0" xfId="0" quotePrefix="1" applyNumberFormat="1" applyFont="1" applyFill="1" applyBorder="1" applyAlignment="1" applyProtection="1">
      <alignment horizontal="center" vertical="center" wrapText="1"/>
    </xf>
    <xf numFmtId="0" fontId="44" fillId="0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Font="1" applyAlignment="1">
      <alignment wrapText="1"/>
    </xf>
    <xf numFmtId="4" fontId="26" fillId="0" borderId="0" xfId="0" applyNumberFormat="1" applyFont="1"/>
    <xf numFmtId="4" fontId="27" fillId="0" borderId="0" xfId="0" applyNumberFormat="1" applyFont="1"/>
    <xf numFmtId="0" fontId="33" fillId="4" borderId="8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left" vertical="center" wrapText="1"/>
    </xf>
    <xf numFmtId="4" fontId="16" fillId="4" borderId="8" xfId="0" applyNumberFormat="1" applyFont="1" applyFill="1" applyBorder="1" applyAlignment="1">
      <alignment vertical="center"/>
    </xf>
    <xf numFmtId="4" fontId="13" fillId="8" borderId="15" xfId="0" applyNumberFormat="1" applyFont="1" applyFill="1" applyBorder="1" applyAlignment="1">
      <alignment vertical="center" wrapText="1"/>
    </xf>
    <xf numFmtId="3" fontId="26" fillId="3" borderId="0" xfId="0" applyNumberFormat="1" applyFont="1" applyFill="1" applyAlignment="1">
      <alignment horizontal="right" vertical="center"/>
    </xf>
    <xf numFmtId="3" fontId="26" fillId="3" borderId="0" xfId="0" applyNumberFormat="1" applyFont="1" applyFill="1"/>
    <xf numFmtId="4" fontId="47" fillId="6" borderId="9" xfId="0" applyNumberFormat="1" applyFont="1" applyFill="1" applyBorder="1" applyAlignment="1">
      <alignment vertical="center" wrapText="1"/>
    </xf>
    <xf numFmtId="4" fontId="47" fillId="9" borderId="6" xfId="0" applyNumberFormat="1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horizontal="left" vertical="center"/>
    </xf>
    <xf numFmtId="4" fontId="24" fillId="0" borderId="9" xfId="0" applyNumberFormat="1" applyFont="1" applyFill="1" applyBorder="1" applyAlignment="1">
      <alignment vertical="center" wrapText="1"/>
    </xf>
    <xf numFmtId="4" fontId="47" fillId="8" borderId="9" xfId="0" applyNumberFormat="1" applyFont="1" applyFill="1" applyBorder="1" applyAlignment="1">
      <alignment vertical="center" wrapText="1"/>
    </xf>
    <xf numFmtId="3" fontId="16" fillId="8" borderId="11" xfId="0" applyNumberFormat="1" applyFont="1" applyFill="1" applyBorder="1" applyAlignment="1">
      <alignment horizontal="left" vertical="center"/>
    </xf>
    <xf numFmtId="49" fontId="13" fillId="8" borderId="6" xfId="0" applyNumberFormat="1" applyFont="1" applyFill="1" applyBorder="1" applyAlignment="1">
      <alignment horizontal="left" vertical="center"/>
    </xf>
    <xf numFmtId="4" fontId="47" fillId="0" borderId="9" xfId="0" applyNumberFormat="1" applyFont="1" applyFill="1" applyBorder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3" fontId="26" fillId="0" borderId="0" xfId="0" applyNumberFormat="1" applyFont="1" applyFill="1"/>
    <xf numFmtId="3" fontId="33" fillId="9" borderId="0" xfId="0" applyNumberFormat="1" applyFont="1" applyFill="1" applyBorder="1" applyAlignment="1">
      <alignment horizontal="left" vertical="center" wrapText="1"/>
    </xf>
    <xf numFmtId="4" fontId="47" fillId="4" borderId="9" xfId="0" applyNumberFormat="1" applyFont="1" applyFill="1" applyBorder="1" applyAlignment="1">
      <alignment vertical="center" wrapText="1"/>
    </xf>
    <xf numFmtId="4" fontId="16" fillId="9" borderId="10" xfId="0" applyNumberFormat="1" applyFont="1" applyFill="1" applyBorder="1" applyAlignment="1">
      <alignment horizontal="right" vertical="center" wrapText="1"/>
    </xf>
    <xf numFmtId="49" fontId="14" fillId="0" borderId="0" xfId="0" applyNumberFormat="1" applyFont="1" applyBorder="1" applyAlignment="1">
      <alignment horizontal="center" vertical="center"/>
    </xf>
    <xf numFmtId="4" fontId="47" fillId="7" borderId="9" xfId="0" applyNumberFormat="1" applyFont="1" applyFill="1" applyBorder="1" applyAlignment="1">
      <alignment vertical="center" wrapText="1"/>
    </xf>
    <xf numFmtId="4" fontId="47" fillId="11" borderId="9" xfId="0" applyNumberFormat="1" applyFont="1" applyFill="1" applyBorder="1" applyAlignment="1">
      <alignment vertical="center" wrapText="1"/>
    </xf>
    <xf numFmtId="0" fontId="13" fillId="14" borderId="6" xfId="0" applyFont="1" applyFill="1" applyBorder="1" applyAlignment="1">
      <alignment horizontal="center" vertical="center"/>
    </xf>
    <xf numFmtId="49" fontId="13" fillId="14" borderId="6" xfId="0" applyNumberFormat="1" applyFont="1" applyFill="1" applyBorder="1" applyAlignment="1">
      <alignment horizontal="left" vertical="center"/>
    </xf>
    <xf numFmtId="49" fontId="13" fillId="11" borderId="6" xfId="0" applyNumberFormat="1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vertical="center"/>
    </xf>
    <xf numFmtId="49" fontId="13" fillId="14" borderId="6" xfId="0" applyNumberFormat="1" applyFont="1" applyFill="1" applyBorder="1" applyAlignment="1">
      <alignment vertical="center"/>
    </xf>
    <xf numFmtId="3" fontId="16" fillId="8" borderId="6" xfId="0" applyNumberFormat="1" applyFont="1" applyFill="1" applyBorder="1" applyAlignment="1">
      <alignment horizontal="left" vertical="center"/>
    </xf>
    <xf numFmtId="49" fontId="13" fillId="8" borderId="6" xfId="0" applyNumberFormat="1" applyFont="1" applyFill="1" applyBorder="1" applyAlignment="1">
      <alignment vertical="center"/>
    </xf>
    <xf numFmtId="4" fontId="13" fillId="9" borderId="16" xfId="0" applyNumberFormat="1" applyFont="1" applyFill="1" applyBorder="1" applyAlignment="1">
      <alignment vertical="center" wrapText="1"/>
    </xf>
    <xf numFmtId="49" fontId="13" fillId="6" borderId="9" xfId="0" applyNumberFormat="1" applyFont="1" applyFill="1" applyBorder="1" applyAlignment="1">
      <alignment horizontal="center" vertical="center"/>
    </xf>
    <xf numFmtId="49" fontId="13" fillId="6" borderId="9" xfId="0" applyNumberFormat="1" applyFont="1" applyFill="1" applyBorder="1" applyAlignment="1">
      <alignment vertical="center"/>
    </xf>
    <xf numFmtId="4" fontId="13" fillId="6" borderId="9" xfId="0" applyNumberFormat="1" applyFont="1" applyFill="1" applyBorder="1" applyAlignment="1">
      <alignment horizontal="right" vertical="center"/>
    </xf>
    <xf numFmtId="1" fontId="33" fillId="13" borderId="6" xfId="0" applyNumberFormat="1" applyFont="1" applyFill="1" applyBorder="1" applyAlignment="1">
      <alignment horizontal="center" vertical="center"/>
    </xf>
    <xf numFmtId="3" fontId="33" fillId="13" borderId="6" xfId="0" applyNumberFormat="1" applyFont="1" applyFill="1" applyBorder="1" applyAlignment="1">
      <alignment horizontal="left" vertical="center"/>
    </xf>
    <xf numFmtId="4" fontId="13" fillId="13" borderId="6" xfId="0" applyNumberFormat="1" applyFont="1" applyFill="1" applyBorder="1" applyAlignment="1">
      <alignment vertical="center" wrapText="1"/>
    </xf>
    <xf numFmtId="4" fontId="27" fillId="0" borderId="0" xfId="0" applyNumberFormat="1" applyFont="1" applyAlignment="1">
      <alignment vertical="center"/>
    </xf>
    <xf numFmtId="4" fontId="13" fillId="6" borderId="6" xfId="0" applyNumberFormat="1" applyFont="1" applyFill="1" applyBorder="1" applyAlignment="1">
      <alignment vertical="center" wrapText="1"/>
    </xf>
    <xf numFmtId="4" fontId="13" fillId="5" borderId="6" xfId="0" applyNumberFormat="1" applyFont="1" applyFill="1" applyBorder="1" applyAlignment="1">
      <alignment vertical="center" wrapText="1"/>
    </xf>
    <xf numFmtId="4" fontId="14" fillId="5" borderId="6" xfId="0" applyNumberFormat="1" applyFont="1" applyFill="1" applyBorder="1" applyAlignment="1">
      <alignment vertical="center" wrapText="1"/>
    </xf>
    <xf numFmtId="49" fontId="13" fillId="5" borderId="6" xfId="0" applyNumberFormat="1" applyFont="1" applyFill="1" applyBorder="1" applyAlignment="1">
      <alignment horizontal="center" vertical="center"/>
    </xf>
    <xf numFmtId="49" fontId="13" fillId="5" borderId="7" xfId="0" applyNumberFormat="1" applyFont="1" applyFill="1" applyBorder="1" applyAlignment="1">
      <alignment horizontal="left" vertical="center"/>
    </xf>
    <xf numFmtId="4" fontId="17" fillId="0" borderId="6" xfId="0" applyNumberFormat="1" applyFont="1" applyFill="1" applyBorder="1" applyAlignment="1" applyProtection="1">
      <alignment horizontal="right" vertical="center" wrapText="1"/>
    </xf>
    <xf numFmtId="4" fontId="15" fillId="0" borderId="6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/>
    <xf numFmtId="3" fontId="9" fillId="15" borderId="6" xfId="0" applyNumberFormat="1" applyFont="1" applyFill="1" applyBorder="1" applyAlignment="1">
      <alignment horizontal="center" vertical="center" wrapText="1"/>
    </xf>
    <xf numFmtId="3" fontId="9" fillId="15" borderId="6" xfId="0" applyNumberFormat="1" applyFont="1" applyFill="1" applyBorder="1" applyAlignment="1">
      <alignment horizontal="right" vertical="center" wrapText="1"/>
    </xf>
    <xf numFmtId="3" fontId="9" fillId="15" borderId="6" xfId="0" applyNumberFormat="1" applyFont="1" applyFill="1" applyBorder="1" applyAlignment="1">
      <alignment horizontal="left" vertical="center"/>
    </xf>
    <xf numFmtId="4" fontId="9" fillId="15" borderId="6" xfId="0" applyNumberFormat="1" applyFont="1" applyFill="1" applyBorder="1" applyAlignment="1">
      <alignment horizontal="right" vertical="center" wrapText="1"/>
    </xf>
    <xf numFmtId="4" fontId="41" fillId="4" borderId="6" xfId="0" applyNumberFormat="1" applyFont="1" applyFill="1" applyBorder="1" applyAlignment="1">
      <alignment horizontal="right"/>
    </xf>
    <xf numFmtId="4" fontId="41" fillId="0" borderId="6" xfId="0" applyNumberFormat="1" applyFont="1" applyFill="1" applyBorder="1" applyAlignment="1">
      <alignment horizontal="right"/>
    </xf>
    <xf numFmtId="4" fontId="41" fillId="0" borderId="6" xfId="0" applyNumberFormat="1" applyFont="1" applyFill="1" applyBorder="1" applyAlignment="1" applyProtection="1">
      <alignment horizontal="right" wrapText="1"/>
    </xf>
    <xf numFmtId="4" fontId="41" fillId="0" borderId="6" xfId="0" applyNumberFormat="1" applyFont="1" applyBorder="1" applyAlignment="1">
      <alignment horizontal="right"/>
    </xf>
    <xf numFmtId="4" fontId="29" fillId="0" borderId="0" xfId="0" applyNumberFormat="1" applyFont="1"/>
    <xf numFmtId="4" fontId="14" fillId="5" borderId="15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11" fillId="7" borderId="6" xfId="0" applyNumberFormat="1" applyFont="1" applyFill="1" applyBorder="1" applyAlignment="1">
      <alignment horizontal="center" vertical="center"/>
    </xf>
    <xf numFmtId="3" fontId="9" fillId="8" borderId="6" xfId="0" applyNumberFormat="1" applyFont="1" applyFill="1" applyBorder="1" applyAlignment="1">
      <alignment horizontal="left" vertical="center"/>
    </xf>
    <xf numFmtId="49" fontId="47" fillId="8" borderId="6" xfId="0" applyNumberFormat="1" applyFont="1" applyFill="1" applyBorder="1" applyAlignment="1">
      <alignment vertical="center"/>
    </xf>
    <xf numFmtId="3" fontId="10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/>
    <xf numFmtId="3" fontId="11" fillId="0" borderId="0" xfId="0" applyNumberFormat="1" applyFont="1" applyBorder="1"/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/>
    <xf numFmtId="4" fontId="10" fillId="0" borderId="0" xfId="0" applyNumberFormat="1" applyFont="1"/>
    <xf numFmtId="3" fontId="9" fillId="7" borderId="6" xfId="0" applyNumberFormat="1" applyFont="1" applyFill="1" applyBorder="1" applyAlignment="1">
      <alignment vertical="center"/>
    </xf>
    <xf numFmtId="4" fontId="9" fillId="7" borderId="15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right" vertical="center"/>
    </xf>
    <xf numFmtId="3" fontId="16" fillId="8" borderId="17" xfId="0" applyNumberFormat="1" applyFont="1" applyFill="1" applyBorder="1" applyAlignment="1">
      <alignment horizontal="left" vertical="center"/>
    </xf>
    <xf numFmtId="3" fontId="16" fillId="8" borderId="10" xfId="0" applyNumberFormat="1" applyFont="1" applyFill="1" applyBorder="1" applyAlignment="1">
      <alignment horizontal="left" vertical="center"/>
    </xf>
    <xf numFmtId="4" fontId="18" fillId="5" borderId="6" xfId="0" applyNumberFormat="1" applyFont="1" applyFill="1" applyBorder="1" applyAlignment="1">
      <alignment horizontal="right" vertical="center" wrapText="1"/>
    </xf>
    <xf numFmtId="4" fontId="16" fillId="9" borderId="11" xfId="0" applyNumberFormat="1" applyFont="1" applyFill="1" applyBorder="1" applyAlignment="1">
      <alignment horizontal="right" vertical="center" wrapText="1"/>
    </xf>
    <xf numFmtId="4" fontId="16" fillId="7" borderId="13" xfId="0" applyNumberFormat="1" applyFont="1" applyFill="1" applyBorder="1" applyAlignment="1">
      <alignment vertical="center"/>
    </xf>
    <xf numFmtId="3" fontId="31" fillId="0" borderId="6" xfId="0" applyNumberFormat="1" applyFont="1" applyBorder="1" applyAlignment="1">
      <alignment horizontal="center" vertical="center"/>
    </xf>
    <xf numFmtId="3" fontId="33" fillId="5" borderId="6" xfId="0" applyNumberFormat="1" applyFont="1" applyFill="1" applyBorder="1" applyAlignment="1">
      <alignment horizontal="right" vertical="center" wrapText="1"/>
    </xf>
    <xf numFmtId="4" fontId="16" fillId="9" borderId="6" xfId="0" applyNumberFormat="1" applyFont="1" applyFill="1" applyBorder="1" applyAlignment="1">
      <alignment horizontal="right" vertical="center" wrapText="1"/>
    </xf>
    <xf numFmtId="4" fontId="16" fillId="5" borderId="6" xfId="0" applyNumberFormat="1" applyFont="1" applyFill="1" applyBorder="1" applyAlignment="1">
      <alignment horizontal="right" vertical="center" wrapText="1"/>
    </xf>
    <xf numFmtId="4" fontId="16" fillId="6" borderId="6" xfId="0" applyNumberFormat="1" applyFont="1" applyFill="1" applyBorder="1" applyAlignment="1">
      <alignment horizontal="right" vertical="center" wrapText="1"/>
    </xf>
    <xf numFmtId="4" fontId="14" fillId="5" borderId="6" xfId="0" applyNumberFormat="1" applyFont="1" applyFill="1" applyBorder="1" applyAlignment="1">
      <alignment horizontal="right" vertical="center" wrapText="1"/>
    </xf>
    <xf numFmtId="164" fontId="9" fillId="3" borderId="6" xfId="0" applyNumberFormat="1" applyFont="1" applyFill="1" applyBorder="1" applyAlignment="1">
      <alignment horizontal="right" vertical="center"/>
    </xf>
    <xf numFmtId="164" fontId="10" fillId="3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vertical="center"/>
    </xf>
    <xf numFmtId="4" fontId="10" fillId="7" borderId="6" xfId="0" applyNumberFormat="1" applyFont="1" applyFill="1" applyBorder="1" applyAlignment="1">
      <alignment horizontal="right" vertical="center"/>
    </xf>
    <xf numFmtId="4" fontId="10" fillId="12" borderId="6" xfId="0" applyNumberFormat="1" applyFont="1" applyFill="1" applyBorder="1" applyAlignment="1">
      <alignment horizontal="right" vertical="center"/>
    </xf>
    <xf numFmtId="4" fontId="9" fillId="5" borderId="6" xfId="0" applyNumberFormat="1" applyFont="1" applyFill="1" applyBorder="1" applyAlignment="1">
      <alignment horizontal="right"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41" fillId="3" borderId="6" xfId="0" applyNumberFormat="1" applyFont="1" applyFill="1" applyBorder="1" applyAlignment="1">
      <alignment horizontal="right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49" fontId="11" fillId="5" borderId="6" xfId="0" applyNumberFormat="1" applyFont="1" applyFill="1" applyBorder="1" applyAlignment="1">
      <alignment horizontal="left" vertical="center" wrapText="1"/>
    </xf>
    <xf numFmtId="0" fontId="10" fillId="12" borderId="6" xfId="0" applyFont="1" applyFill="1" applyBorder="1" applyAlignment="1">
      <alignment horizontal="right" vertical="center"/>
    </xf>
    <xf numFmtId="0" fontId="11" fillId="13" borderId="6" xfId="0" applyFont="1" applyFill="1" applyBorder="1" applyAlignment="1">
      <alignment horizontal="center" vertical="center"/>
    </xf>
    <xf numFmtId="0" fontId="16" fillId="12" borderId="6" xfId="11" applyFont="1" applyFill="1" applyBorder="1" applyAlignment="1">
      <alignment horizontal="left" vertical="center" wrapText="1"/>
    </xf>
    <xf numFmtId="49" fontId="9" fillId="6" borderId="6" xfId="0" applyNumberFormat="1" applyFont="1" applyFill="1" applyBorder="1" applyAlignment="1">
      <alignment horizontal="left" vertical="center"/>
    </xf>
    <xf numFmtId="0" fontId="17" fillId="0" borderId="6" xfId="0" applyNumberFormat="1" applyFont="1" applyFill="1" applyBorder="1" applyAlignment="1" applyProtection="1">
      <alignment horizontal="right"/>
    </xf>
    <xf numFmtId="0" fontId="10" fillId="8" borderId="6" xfId="0" applyFont="1" applyFill="1" applyBorder="1" applyAlignment="1">
      <alignment horizontal="center" vertical="center"/>
    </xf>
    <xf numFmtId="4" fontId="9" fillId="2" borderId="11" xfId="0" applyNumberFormat="1" applyFont="1" applyFill="1" applyBorder="1" applyAlignment="1">
      <alignment horizontal="center" vertical="center" wrapText="1"/>
    </xf>
    <xf numFmtId="0" fontId="41" fillId="3" borderId="4" xfId="0" applyNumberFormat="1" applyFont="1" applyFill="1" applyBorder="1" applyAlignment="1" applyProtection="1">
      <alignment horizontal="center" vertical="center" wrapText="1"/>
    </xf>
    <xf numFmtId="3" fontId="30" fillId="5" borderId="11" xfId="0" applyNumberFormat="1" applyFont="1" applyFill="1" applyBorder="1" applyAlignment="1">
      <alignment horizontal="center" vertical="center" wrapText="1"/>
    </xf>
    <xf numFmtId="4" fontId="33" fillId="5" borderId="11" xfId="0" applyNumberFormat="1" applyFont="1" applyFill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/>
    </xf>
    <xf numFmtId="4" fontId="16" fillId="7" borderId="11" xfId="0" applyNumberFormat="1" applyFont="1" applyFill="1" applyBorder="1" applyAlignment="1">
      <alignment vertical="center"/>
    </xf>
    <xf numFmtId="4" fontId="14" fillId="2" borderId="4" xfId="0" applyNumberFormat="1" applyFont="1" applyFill="1" applyBorder="1" applyAlignment="1">
      <alignment vertical="center"/>
    </xf>
    <xf numFmtId="4" fontId="13" fillId="6" borderId="4" xfId="0" applyNumberFormat="1" applyFont="1" applyFill="1" applyBorder="1" applyAlignment="1">
      <alignment horizontal="right" vertical="center" wrapText="1"/>
    </xf>
    <xf numFmtId="4" fontId="14" fillId="5" borderId="4" xfId="0" applyNumberFormat="1" applyFont="1" applyFill="1" applyBorder="1" applyAlignment="1">
      <alignment horizontal="right" vertical="center" wrapText="1"/>
    </xf>
    <xf numFmtId="4" fontId="13" fillId="8" borderId="18" xfId="0" applyNumberFormat="1" applyFont="1" applyFill="1" applyBorder="1" applyAlignment="1">
      <alignment vertical="center" wrapText="1"/>
    </xf>
    <xf numFmtId="4" fontId="13" fillId="6" borderId="4" xfId="0" applyNumberFormat="1" applyFont="1" applyFill="1" applyBorder="1" applyAlignment="1">
      <alignment vertical="center" wrapText="1"/>
    </xf>
    <xf numFmtId="4" fontId="13" fillId="5" borderId="4" xfId="0" applyNumberFormat="1" applyFont="1" applyFill="1" applyBorder="1" applyAlignment="1">
      <alignment vertical="center" wrapText="1"/>
    </xf>
    <xf numFmtId="4" fontId="14" fillId="5" borderId="4" xfId="0" applyNumberFormat="1" applyFont="1" applyFill="1" applyBorder="1" applyAlignment="1">
      <alignment vertical="center" wrapText="1"/>
    </xf>
    <xf numFmtId="4" fontId="47" fillId="4" borderId="19" xfId="0" applyNumberFormat="1" applyFont="1" applyFill="1" applyBorder="1" applyAlignment="1">
      <alignment vertical="center" wrapText="1"/>
    </xf>
    <xf numFmtId="4" fontId="47" fillId="0" borderId="19" xfId="0" applyNumberFormat="1" applyFont="1" applyFill="1" applyBorder="1" applyAlignment="1">
      <alignment vertical="center" wrapText="1"/>
    </xf>
    <xf numFmtId="4" fontId="24" fillId="0" borderId="19" xfId="0" applyNumberFormat="1" applyFont="1" applyFill="1" applyBorder="1" applyAlignment="1">
      <alignment vertical="center" wrapText="1"/>
    </xf>
    <xf numFmtId="4" fontId="47" fillId="11" borderId="19" xfId="0" applyNumberFormat="1" applyFont="1" applyFill="1" applyBorder="1" applyAlignment="1">
      <alignment vertical="center" wrapText="1"/>
    </xf>
    <xf numFmtId="4" fontId="13" fillId="0" borderId="4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4" fontId="13" fillId="6" borderId="4" xfId="0" applyNumberFormat="1" applyFont="1" applyFill="1" applyBorder="1" applyAlignment="1">
      <alignment horizontal="right" vertical="center"/>
    </xf>
    <xf numFmtId="4" fontId="13" fillId="5" borderId="4" xfId="0" applyNumberFormat="1" applyFont="1" applyFill="1" applyBorder="1" applyAlignment="1">
      <alignment horizontal="right" vertical="center"/>
    </xf>
    <xf numFmtId="4" fontId="13" fillId="2" borderId="4" xfId="0" applyNumberFormat="1" applyFont="1" applyFill="1" applyBorder="1" applyAlignment="1">
      <alignment horizontal="right" vertical="center" wrapText="1"/>
    </xf>
    <xf numFmtId="4" fontId="14" fillId="5" borderId="4" xfId="0" applyNumberFormat="1" applyFont="1" applyFill="1" applyBorder="1" applyAlignment="1">
      <alignment horizontal="right" vertical="center"/>
    </xf>
    <xf numFmtId="4" fontId="14" fillId="5" borderId="18" xfId="0" applyNumberFormat="1" applyFont="1" applyFill="1" applyBorder="1" applyAlignment="1">
      <alignment horizontal="right" vertical="center"/>
    </xf>
    <xf numFmtId="4" fontId="9" fillId="6" borderId="4" xfId="0" applyNumberFormat="1" applyFont="1" applyFill="1" applyBorder="1" applyAlignment="1">
      <alignment horizontal="right" vertical="center"/>
    </xf>
    <xf numFmtId="4" fontId="9" fillId="5" borderId="4" xfId="0" applyNumberFormat="1" applyFont="1" applyFill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4" fontId="11" fillId="8" borderId="4" xfId="0" applyNumberFormat="1" applyFont="1" applyFill="1" applyBorder="1" applyAlignment="1">
      <alignment horizontal="right" vertical="center" wrapText="1"/>
    </xf>
    <xf numFmtId="4" fontId="11" fillId="13" borderId="4" xfId="0" applyNumberFormat="1" applyFont="1" applyFill="1" applyBorder="1" applyAlignment="1">
      <alignment horizontal="right" vertical="center" wrapText="1"/>
    </xf>
    <xf numFmtId="4" fontId="11" fillId="6" borderId="4" xfId="0" applyNumberFormat="1" applyFont="1" applyFill="1" applyBorder="1" applyAlignment="1">
      <alignment horizontal="right" vertical="center" wrapText="1"/>
    </xf>
    <xf numFmtId="4" fontId="11" fillId="5" borderId="4" xfId="0" applyNumberFormat="1" applyFont="1" applyFill="1" applyBorder="1" applyAlignment="1">
      <alignment horizontal="right" vertical="center" wrapText="1"/>
    </xf>
    <xf numFmtId="4" fontId="10" fillId="5" borderId="4" xfId="0" applyNumberFormat="1" applyFont="1" applyFill="1" applyBorder="1" applyAlignment="1">
      <alignment horizontal="right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4" fontId="12" fillId="5" borderId="4" xfId="0" applyNumberFormat="1" applyFont="1" applyFill="1" applyBorder="1" applyAlignment="1">
      <alignment horizontal="right" vertical="center" wrapText="1"/>
    </xf>
    <xf numFmtId="4" fontId="18" fillId="8" borderId="6" xfId="0" applyNumberFormat="1" applyFont="1" applyFill="1" applyBorder="1" applyAlignment="1">
      <alignment horizontal="right" vertical="center" wrapText="1"/>
    </xf>
    <xf numFmtId="4" fontId="18" fillId="9" borderId="6" xfId="0" applyNumberFormat="1" applyFont="1" applyFill="1" applyBorder="1" applyAlignment="1">
      <alignment horizontal="right" vertical="center" wrapText="1"/>
    </xf>
    <xf numFmtId="0" fontId="15" fillId="4" borderId="7" xfId="0" applyNumberFormat="1" applyFont="1" applyFill="1" applyBorder="1" applyAlignment="1" applyProtection="1">
      <alignment horizontal="center" vertical="center" wrapText="1"/>
    </xf>
    <xf numFmtId="164" fontId="19" fillId="0" borderId="0" xfId="0" applyNumberFormat="1" applyFont="1"/>
    <xf numFmtId="0" fontId="15" fillId="4" borderId="6" xfId="0" applyNumberFormat="1" applyFont="1" applyFill="1" applyBorder="1" applyAlignment="1" applyProtection="1">
      <alignment horizontal="center" vertical="center" wrapText="1"/>
    </xf>
    <xf numFmtId="0" fontId="36" fillId="3" borderId="6" xfId="0" applyNumberFormat="1" applyFont="1" applyFill="1" applyBorder="1" applyAlignment="1" applyProtection="1">
      <alignment horizontal="center" vertical="center" wrapText="1"/>
    </xf>
    <xf numFmtId="164" fontId="10" fillId="0" borderId="6" xfId="0" applyNumberFormat="1" applyFont="1" applyBorder="1" applyAlignment="1">
      <alignment horizontal="right" vertical="center"/>
    </xf>
    <xf numFmtId="4" fontId="20" fillId="11" borderId="6" xfId="0" applyNumberFormat="1" applyFont="1" applyFill="1" applyBorder="1"/>
    <xf numFmtId="4" fontId="20" fillId="0" borderId="6" xfId="0" applyNumberFormat="1" applyFont="1" applyBorder="1"/>
    <xf numFmtId="2" fontId="19" fillId="0" borderId="6" xfId="0" applyNumberFormat="1" applyFont="1" applyBorder="1"/>
    <xf numFmtId="2" fontId="20" fillId="0" borderId="6" xfId="0" applyNumberFormat="1" applyFont="1" applyBorder="1"/>
    <xf numFmtId="4" fontId="17" fillId="0" borderId="6" xfId="0" applyNumberFormat="1" applyFont="1" applyFill="1" applyBorder="1" applyAlignment="1" applyProtection="1">
      <alignment vertical="center"/>
    </xf>
    <xf numFmtId="4" fontId="19" fillId="3" borderId="6" xfId="0" applyNumberFormat="1" applyFont="1" applyFill="1" applyBorder="1"/>
    <xf numFmtId="4" fontId="20" fillId="3" borderId="6" xfId="0" applyNumberFormat="1" applyFont="1" applyFill="1" applyBorder="1"/>
    <xf numFmtId="4" fontId="9" fillId="7" borderId="6" xfId="0" applyNumberFormat="1" applyFont="1" applyFill="1" applyBorder="1" applyAlignment="1">
      <alignment horizontal="right" vertical="center"/>
    </xf>
    <xf numFmtId="4" fontId="9" fillId="0" borderId="6" xfId="0" applyNumberFormat="1" applyFont="1" applyBorder="1"/>
    <xf numFmtId="4" fontId="10" fillId="0" borderId="6" xfId="0" applyNumberFormat="1" applyFont="1" applyBorder="1"/>
    <xf numFmtId="4" fontId="16" fillId="8" borderId="6" xfId="0" applyNumberFormat="1" applyFont="1" applyFill="1" applyBorder="1" applyAlignment="1">
      <alignment horizontal="right" vertical="center" wrapText="1"/>
    </xf>
    <xf numFmtId="4" fontId="16" fillId="14" borderId="6" xfId="0" applyNumberFormat="1" applyFont="1" applyFill="1" applyBorder="1" applyAlignment="1">
      <alignment horizontal="right" vertical="center" wrapText="1"/>
    </xf>
    <xf numFmtId="4" fontId="16" fillId="13" borderId="6" xfId="0" applyNumberFormat="1" applyFont="1" applyFill="1" applyBorder="1" applyAlignment="1">
      <alignment horizontal="right" vertical="center" wrapText="1"/>
    </xf>
    <xf numFmtId="0" fontId="41" fillId="0" borderId="5" xfId="0" quotePrefix="1" applyFont="1" applyBorder="1" applyAlignment="1">
      <alignment horizontal="center" wrapText="1"/>
    </xf>
    <xf numFmtId="4" fontId="48" fillId="0" borderId="6" xfId="0" applyNumberFormat="1" applyFont="1" applyBorder="1"/>
    <xf numFmtId="4" fontId="48" fillId="4" borderId="6" xfId="0" applyNumberFormat="1" applyFont="1" applyFill="1" applyBorder="1"/>
    <xf numFmtId="4" fontId="41" fillId="3" borderId="6" xfId="0" applyNumberFormat="1" applyFont="1" applyFill="1" applyBorder="1" applyAlignment="1" applyProtection="1">
      <alignment vertical="center" wrapText="1"/>
    </xf>
    <xf numFmtId="4" fontId="41" fillId="0" borderId="6" xfId="0" applyNumberFormat="1" applyFont="1" applyBorder="1" applyAlignment="1"/>
    <xf numFmtId="4" fontId="48" fillId="0" borderId="6" xfId="0" applyNumberFormat="1" applyFont="1" applyBorder="1" applyAlignment="1"/>
    <xf numFmtId="3" fontId="27" fillId="0" borderId="6" xfId="0" applyNumberFormat="1" applyFont="1" applyBorder="1" applyAlignment="1">
      <alignment vertical="center"/>
    </xf>
    <xf numFmtId="4" fontId="27" fillId="0" borderId="6" xfId="0" applyNumberFormat="1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15" fillId="4" borderId="7" xfId="0" applyNumberFormat="1" applyFont="1" applyFill="1" applyBorder="1" applyAlignment="1" applyProtection="1">
      <alignment horizontal="center" vertical="center" wrapText="1"/>
    </xf>
    <xf numFmtId="4" fontId="10" fillId="3" borderId="6" xfId="0" applyNumberFormat="1" applyFont="1" applyFill="1" applyBorder="1" applyAlignment="1">
      <alignment horizontal="right" vertical="center"/>
    </xf>
    <xf numFmtId="49" fontId="10" fillId="5" borderId="6" xfId="0" applyNumberFormat="1" applyFont="1" applyFill="1" applyBorder="1" applyAlignment="1">
      <alignment horizontal="right" vertical="center"/>
    </xf>
    <xf numFmtId="4" fontId="10" fillId="4" borderId="6" xfId="0" applyNumberFormat="1" applyFont="1" applyFill="1" applyBorder="1" applyAlignment="1">
      <alignment horizontal="right" vertical="center"/>
    </xf>
    <xf numFmtId="4" fontId="10" fillId="2" borderId="20" xfId="0" applyNumberFormat="1" applyFont="1" applyFill="1" applyBorder="1" applyAlignment="1">
      <alignment horizontal="center" vertical="center" wrapText="1"/>
    </xf>
    <xf numFmtId="4" fontId="10" fillId="3" borderId="20" xfId="1" applyNumberFormat="1" applyFont="1" applyFill="1" applyBorder="1" applyAlignment="1">
      <alignment horizontal="center" vertical="center"/>
    </xf>
    <xf numFmtId="4" fontId="10" fillId="2" borderId="21" xfId="0" applyNumberFormat="1" applyFont="1" applyFill="1" applyBorder="1" applyAlignment="1">
      <alignment horizontal="center" vertical="center" wrapText="1"/>
    </xf>
    <xf numFmtId="4" fontId="10" fillId="0" borderId="15" xfId="0" applyNumberFormat="1" applyFont="1" applyBorder="1"/>
    <xf numFmtId="2" fontId="10" fillId="0" borderId="6" xfId="0" applyNumberFormat="1" applyFont="1" applyBorder="1" applyAlignment="1">
      <alignment horizontal="center"/>
    </xf>
    <xf numFmtId="4" fontId="10" fillId="2" borderId="6" xfId="0" applyNumberFormat="1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right" vertical="center"/>
    </xf>
    <xf numFmtId="4" fontId="10" fillId="6" borderId="6" xfId="0" applyNumberFormat="1" applyFont="1" applyFill="1" applyBorder="1" applyAlignment="1">
      <alignment horizontal="right" vertical="center" wrapText="1"/>
    </xf>
    <xf numFmtId="4" fontId="18" fillId="5" borderId="20" xfId="0" applyNumberFormat="1" applyFont="1" applyFill="1" applyBorder="1" applyAlignment="1">
      <alignment horizontal="right" vertical="center" wrapText="1"/>
    </xf>
    <xf numFmtId="4" fontId="18" fillId="5" borderId="21" xfId="0" applyNumberFormat="1" applyFont="1" applyFill="1" applyBorder="1" applyAlignment="1">
      <alignment horizontal="right" vertical="center" wrapText="1"/>
    </xf>
    <xf numFmtId="4" fontId="16" fillId="0" borderId="8" xfId="0" applyNumberFormat="1" applyFont="1" applyBorder="1" applyAlignment="1">
      <alignment horizontal="right" vertical="center"/>
    </xf>
    <xf numFmtId="4" fontId="18" fillId="14" borderId="6" xfId="0" applyNumberFormat="1" applyFont="1" applyFill="1" applyBorder="1" applyAlignment="1">
      <alignment horizontal="right" vertical="center" wrapText="1"/>
    </xf>
    <xf numFmtId="4" fontId="26" fillId="0" borderId="0" xfId="0" applyNumberFormat="1" applyFont="1" applyFill="1"/>
    <xf numFmtId="3" fontId="10" fillId="3" borderId="0" xfId="0" applyNumberFormat="1" applyFont="1" applyFill="1"/>
    <xf numFmtId="3" fontId="9" fillId="3" borderId="6" xfId="0" applyNumberFormat="1" applyFont="1" applyFill="1" applyBorder="1" applyAlignment="1">
      <alignment horizontal="center" vertical="center"/>
    </xf>
    <xf numFmtId="1" fontId="10" fillId="3" borderId="6" xfId="0" applyNumberFormat="1" applyFont="1" applyFill="1" applyBorder="1" applyAlignment="1">
      <alignment horizontal="center" vertical="center"/>
    </xf>
    <xf numFmtId="4" fontId="16" fillId="9" borderId="15" xfId="0" applyNumberFormat="1" applyFont="1" applyFill="1" applyBorder="1" applyAlignment="1">
      <alignment horizontal="right" vertical="center" wrapText="1"/>
    </xf>
    <xf numFmtId="4" fontId="47" fillId="4" borderId="6" xfId="0" applyNumberFormat="1" applyFont="1" applyFill="1" applyBorder="1" applyAlignment="1">
      <alignment vertical="center" wrapText="1"/>
    </xf>
    <xf numFmtId="0" fontId="47" fillId="4" borderId="8" xfId="1" applyFont="1" applyFill="1" applyBorder="1" applyAlignment="1">
      <alignment horizontal="center" vertical="center" wrapText="1"/>
    </xf>
    <xf numFmtId="3" fontId="47" fillId="6" borderId="8" xfId="0" applyNumberFormat="1" applyFont="1" applyFill="1" applyBorder="1" applyAlignment="1">
      <alignment horizontal="center" vertical="center" wrapText="1"/>
    </xf>
    <xf numFmtId="0" fontId="51" fillId="4" borderId="6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Alignment="1">
      <alignment horizontal="center" wrapText="1"/>
    </xf>
    <xf numFmtId="0" fontId="41" fillId="0" borderId="4" xfId="0" quotePrefix="1" applyFont="1" applyBorder="1" applyAlignment="1">
      <alignment horizontal="center" wrapText="1"/>
    </xf>
    <xf numFmtId="0" fontId="41" fillId="0" borderId="5" xfId="0" quotePrefix="1" applyFont="1" applyBorder="1" applyAlignment="1">
      <alignment horizontal="center" wrapText="1"/>
    </xf>
    <xf numFmtId="0" fontId="41" fillId="0" borderId="7" xfId="0" quotePrefix="1" applyFont="1" applyBorder="1" applyAlignment="1">
      <alignment horizontal="center" wrapText="1"/>
    </xf>
    <xf numFmtId="0" fontId="42" fillId="0" borderId="4" xfId="0" quotePrefix="1" applyFont="1" applyBorder="1" applyAlignment="1">
      <alignment horizontal="left" vertical="center" wrapText="1"/>
    </xf>
    <xf numFmtId="0" fontId="43" fillId="0" borderId="5" xfId="0" applyNumberFormat="1" applyFont="1" applyFill="1" applyBorder="1" applyAlignment="1" applyProtection="1">
      <alignment vertical="center" wrapText="1"/>
    </xf>
    <xf numFmtId="0" fontId="43" fillId="0" borderId="7" xfId="0" applyNumberFormat="1" applyFont="1" applyFill="1" applyBorder="1" applyAlignment="1" applyProtection="1">
      <alignment vertical="center" wrapText="1"/>
    </xf>
    <xf numFmtId="0" fontId="41" fillId="0" borderId="4" xfId="0" quotePrefix="1" applyFont="1" applyBorder="1" applyAlignment="1">
      <alignment horizontal="left" wrapText="1"/>
    </xf>
    <xf numFmtId="0" fontId="41" fillId="0" borderId="5" xfId="0" quotePrefix="1" applyFont="1" applyBorder="1" applyAlignment="1">
      <alignment horizontal="left" wrapText="1"/>
    </xf>
    <xf numFmtId="0" fontId="41" fillId="0" borderId="7" xfId="0" quotePrefix="1" applyFont="1" applyBorder="1" applyAlignment="1">
      <alignment horizontal="left" wrapText="1"/>
    </xf>
    <xf numFmtId="0" fontId="48" fillId="0" borderId="6" xfId="0" applyFont="1" applyBorder="1" applyAlignment="1">
      <alignment horizontal="left"/>
    </xf>
    <xf numFmtId="0" fontId="42" fillId="0" borderId="4" xfId="0" quotePrefix="1" applyFont="1" applyBorder="1" applyAlignment="1">
      <alignment horizontal="left" vertical="center"/>
    </xf>
    <xf numFmtId="0" fontId="43" fillId="0" borderId="5" xfId="0" applyNumberFormat="1" applyFont="1" applyFill="1" applyBorder="1" applyAlignment="1" applyProtection="1">
      <alignment vertical="center"/>
    </xf>
    <xf numFmtId="0" fontId="42" fillId="4" borderId="4" xfId="0" quotePrefix="1" applyNumberFormat="1" applyFont="1" applyFill="1" applyBorder="1" applyAlignment="1" applyProtection="1">
      <alignment horizontal="left" vertical="center" wrapText="1"/>
    </xf>
    <xf numFmtId="0" fontId="43" fillId="4" borderId="5" xfId="0" applyNumberFormat="1" applyFont="1" applyFill="1" applyBorder="1" applyAlignment="1" applyProtection="1">
      <alignment vertical="center" wrapText="1"/>
    </xf>
    <xf numFmtId="0" fontId="41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Alignment="1">
      <alignment wrapText="1"/>
    </xf>
    <xf numFmtId="0" fontId="42" fillId="0" borderId="5" xfId="0" quotePrefix="1" applyFont="1" applyBorder="1" applyAlignment="1">
      <alignment horizontal="left" vertical="center"/>
    </xf>
    <xf numFmtId="0" fontId="42" fillId="0" borderId="7" xfId="0" quotePrefix="1" applyFont="1" applyBorder="1" applyAlignment="1">
      <alignment horizontal="left" vertical="center"/>
    </xf>
    <xf numFmtId="0" fontId="42" fillId="0" borderId="4" xfId="0" applyNumberFormat="1" applyFont="1" applyFill="1" applyBorder="1" applyAlignment="1" applyProtection="1">
      <alignment horizontal="left" vertical="center" wrapText="1"/>
    </xf>
    <xf numFmtId="0" fontId="42" fillId="0" borderId="4" xfId="0" quotePrefix="1" applyFont="1" applyFill="1" applyBorder="1" applyAlignment="1">
      <alignment horizontal="left" vertical="center"/>
    </xf>
    <xf numFmtId="0" fontId="42" fillId="0" borderId="4" xfId="0" quotePrefix="1" applyNumberFormat="1" applyFont="1" applyFill="1" applyBorder="1" applyAlignment="1" applyProtection="1">
      <alignment horizontal="left" vertical="center" wrapText="1"/>
    </xf>
    <xf numFmtId="0" fontId="42" fillId="4" borderId="4" xfId="0" applyNumberFormat="1" applyFont="1" applyFill="1" applyBorder="1" applyAlignment="1" applyProtection="1">
      <alignment horizontal="left" vertical="center" wrapText="1"/>
    </xf>
    <xf numFmtId="0" fontId="43" fillId="4" borderId="5" xfId="0" applyNumberFormat="1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>
      <alignment vertical="center" wrapText="1"/>
    </xf>
    <xf numFmtId="0" fontId="17" fillId="0" borderId="4" xfId="0" applyNumberFormat="1" applyFont="1" applyFill="1" applyBorder="1" applyAlignment="1" applyProtection="1">
      <alignment horizontal="center" wrapText="1"/>
    </xf>
    <xf numFmtId="0" fontId="17" fillId="0" borderId="5" xfId="0" applyNumberFormat="1" applyFont="1" applyFill="1" applyBorder="1" applyAlignment="1" applyProtection="1">
      <alignment horizontal="center" wrapText="1"/>
    </xf>
    <xf numFmtId="0" fontId="17" fillId="0" borderId="7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9" fillId="11" borderId="4" xfId="0" applyFont="1" applyFill="1" applyBorder="1" applyAlignment="1">
      <alignment horizontal="left" vertical="center"/>
    </xf>
    <xf numFmtId="0" fontId="9" fillId="11" borderId="5" xfId="0" applyFont="1" applyFill="1" applyBorder="1" applyAlignment="1">
      <alignment horizontal="left" vertical="center"/>
    </xf>
    <xf numFmtId="0" fontId="9" fillId="11" borderId="7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9" fillId="11" borderId="4" xfId="0" applyFont="1" applyFill="1" applyBorder="1" applyAlignment="1">
      <alignment horizontal="left"/>
    </xf>
    <xf numFmtId="0" fontId="9" fillId="11" borderId="5" xfId="0" applyFont="1" applyFill="1" applyBorder="1" applyAlignment="1">
      <alignment horizontal="left"/>
    </xf>
    <xf numFmtId="0" fontId="9" fillId="11" borderId="7" xfId="0" applyFont="1" applyFill="1" applyBorder="1" applyAlignment="1">
      <alignment horizontal="left"/>
    </xf>
    <xf numFmtId="0" fontId="15" fillId="0" borderId="4" xfId="0" applyNumberFormat="1" applyFont="1" applyFill="1" applyBorder="1" applyAlignment="1" applyProtection="1">
      <alignment horizontal="center" wrapText="1"/>
    </xf>
    <xf numFmtId="0" fontId="15" fillId="0" borderId="5" xfId="0" applyNumberFormat="1" applyFont="1" applyFill="1" applyBorder="1" applyAlignment="1" applyProtection="1">
      <alignment horizontal="center" wrapText="1"/>
    </xf>
    <xf numFmtId="0" fontId="15" fillId="0" borderId="7" xfId="0" applyNumberFormat="1" applyFont="1" applyFill="1" applyBorder="1" applyAlignment="1" applyProtection="1">
      <alignment horizontal="center" wrapText="1"/>
    </xf>
    <xf numFmtId="0" fontId="9" fillId="11" borderId="4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9" fillId="11" borderId="7" xfId="0" applyFont="1" applyFill="1" applyBorder="1" applyAlignment="1">
      <alignment horizontal="center"/>
    </xf>
    <xf numFmtId="0" fontId="15" fillId="11" borderId="4" xfId="0" applyNumberFormat="1" applyFont="1" applyFill="1" applyBorder="1" applyAlignment="1" applyProtection="1">
      <alignment horizontal="center" wrapText="1"/>
    </xf>
    <xf numFmtId="0" fontId="15" fillId="11" borderId="5" xfId="0" applyNumberFormat="1" applyFont="1" applyFill="1" applyBorder="1" applyAlignment="1" applyProtection="1">
      <alignment horizontal="center" wrapText="1"/>
    </xf>
    <xf numFmtId="0" fontId="15" fillId="11" borderId="7" xfId="0" applyNumberFormat="1" applyFont="1" applyFill="1" applyBorder="1" applyAlignment="1" applyProtection="1">
      <alignment horizontal="center" wrapText="1"/>
    </xf>
    <xf numFmtId="0" fontId="15" fillId="0" borderId="4" xfId="10" applyFont="1" applyFill="1" applyBorder="1" applyAlignment="1">
      <alignment horizontal="center" wrapText="1"/>
    </xf>
    <xf numFmtId="0" fontId="15" fillId="0" borderId="5" xfId="10" applyFont="1" applyFill="1" applyBorder="1" applyAlignment="1">
      <alignment horizontal="center" wrapText="1"/>
    </xf>
    <xf numFmtId="0" fontId="15" fillId="0" borderId="7" xfId="10" applyFont="1" applyFill="1" applyBorder="1" applyAlignment="1">
      <alignment horizontal="center" wrapText="1"/>
    </xf>
    <xf numFmtId="0" fontId="17" fillId="0" borderId="4" xfId="10" applyFont="1" applyFill="1" applyBorder="1" applyAlignment="1">
      <alignment horizontal="center" wrapText="1"/>
    </xf>
    <xf numFmtId="0" fontId="17" fillId="0" borderId="5" xfId="10" applyFont="1" applyFill="1" applyBorder="1" applyAlignment="1">
      <alignment horizontal="center" wrapText="1"/>
    </xf>
    <xf numFmtId="0" fontId="17" fillId="0" borderId="7" xfId="10" applyFont="1" applyFill="1" applyBorder="1" applyAlignment="1">
      <alignment horizontal="center" wrapText="1"/>
    </xf>
    <xf numFmtId="0" fontId="21" fillId="0" borderId="4" xfId="9" applyFont="1" applyFill="1" applyBorder="1" applyAlignment="1">
      <alignment horizontal="center" vertical="center" wrapText="1"/>
    </xf>
    <xf numFmtId="0" fontId="21" fillId="0" borderId="5" xfId="9" applyFont="1" applyFill="1" applyBorder="1" applyAlignment="1">
      <alignment horizontal="center" vertical="center" wrapText="1"/>
    </xf>
    <xf numFmtId="0" fontId="21" fillId="0" borderId="7" xfId="9" applyFont="1" applyFill="1" applyBorder="1" applyAlignment="1">
      <alignment horizontal="center" vertical="center" wrapText="1"/>
    </xf>
    <xf numFmtId="0" fontId="22" fillId="0" borderId="4" xfId="9" applyFont="1" applyFill="1" applyBorder="1" applyAlignment="1">
      <alignment horizontal="center" vertical="center" wrapText="1"/>
    </xf>
    <xf numFmtId="0" fontId="22" fillId="0" borderId="5" xfId="9" applyFont="1" applyFill="1" applyBorder="1" applyAlignment="1">
      <alignment horizontal="center" vertical="center" wrapText="1"/>
    </xf>
    <xf numFmtId="0" fontId="22" fillId="0" borderId="7" xfId="9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3" fontId="9" fillId="5" borderId="1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15" fillId="4" borderId="5" xfId="0" applyNumberFormat="1" applyFont="1" applyFill="1" applyBorder="1" applyAlignment="1" applyProtection="1">
      <alignment horizontal="center" vertical="center" wrapText="1"/>
    </xf>
    <xf numFmtId="0" fontId="15" fillId="4" borderId="7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10" fillId="3" borderId="0" xfId="1" applyFont="1" applyFill="1" applyAlignment="1">
      <alignment wrapText="1"/>
    </xf>
    <xf numFmtId="0" fontId="30" fillId="5" borderId="11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1" fontId="9" fillId="9" borderId="4" xfId="0" applyNumberFormat="1" applyFont="1" applyFill="1" applyBorder="1" applyAlignment="1">
      <alignment horizontal="left" vertical="center"/>
    </xf>
    <xf numFmtId="1" fontId="46" fillId="9" borderId="7" xfId="0" applyNumberFormat="1" applyFont="1" applyFill="1" applyBorder="1" applyAlignment="1">
      <alignment horizontal="left" vertical="center"/>
    </xf>
  </cellXfs>
  <cellStyles count="12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8"/>
    <cellStyle name="Obično_List4" xfId="9"/>
    <cellStyle name="Obično_List5" xfId="10"/>
    <cellStyle name="Obično_List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topLeftCell="A19" workbookViewId="0">
      <selection activeCell="R18" sqref="R18"/>
    </sheetView>
  </sheetViews>
  <sheetFormatPr defaultRowHeight="15.75" x14ac:dyDescent="0.25"/>
  <cols>
    <col min="1" max="4" width="9.140625" style="114"/>
    <col min="5" max="5" width="23.140625" style="114" customWidth="1"/>
    <col min="6" max="6" width="12.85546875" style="114" customWidth="1"/>
    <col min="7" max="7" width="16.140625" style="114" customWidth="1"/>
    <col min="8" max="8" width="12.7109375" style="114" customWidth="1"/>
    <col min="9" max="9" width="11.85546875" style="114" customWidth="1"/>
    <col min="10" max="10" width="10.5703125" style="114" customWidth="1"/>
    <col min="11" max="16384" width="9.140625" style="114"/>
  </cols>
  <sheetData>
    <row r="1" spans="1:10" ht="76.5" customHeight="1" x14ac:dyDescent="0.25">
      <c r="A1" s="516" t="s">
        <v>295</v>
      </c>
      <c r="B1" s="516"/>
      <c r="C1" s="516"/>
      <c r="D1" s="516"/>
      <c r="E1" s="516"/>
      <c r="F1" s="516"/>
      <c r="G1" s="516"/>
      <c r="H1" s="516"/>
      <c r="I1" s="516"/>
    </row>
    <row r="2" spans="1:10" ht="18" x14ac:dyDescent="0.25">
      <c r="A2" s="280"/>
      <c r="B2" s="280"/>
      <c r="C2" s="280"/>
      <c r="D2" s="280"/>
      <c r="E2" s="280"/>
      <c r="F2" s="280"/>
      <c r="G2" s="280"/>
      <c r="H2" s="280"/>
      <c r="I2" s="280"/>
    </row>
    <row r="3" spans="1:10" x14ac:dyDescent="0.25">
      <c r="A3" s="516" t="s">
        <v>14</v>
      </c>
      <c r="B3" s="516"/>
      <c r="C3" s="516"/>
      <c r="D3" s="516"/>
      <c r="E3" s="516"/>
      <c r="F3" s="516"/>
      <c r="G3" s="516"/>
      <c r="H3" s="517"/>
      <c r="I3" s="517"/>
    </row>
    <row r="4" spans="1:10" ht="18" x14ac:dyDescent="0.25">
      <c r="A4" s="280"/>
      <c r="B4" s="280"/>
      <c r="C4" s="280"/>
      <c r="D4" s="280"/>
      <c r="E4" s="280"/>
      <c r="F4" s="280"/>
      <c r="G4" s="280"/>
      <c r="H4" s="281"/>
      <c r="I4" s="281"/>
    </row>
    <row r="5" spans="1:10" x14ac:dyDescent="0.25">
      <c r="A5" s="507" t="s">
        <v>219</v>
      </c>
      <c r="B5" s="508"/>
      <c r="C5" s="508"/>
      <c r="D5" s="508"/>
      <c r="E5" s="508"/>
      <c r="F5" s="508"/>
      <c r="G5" s="508"/>
      <c r="H5" s="508"/>
      <c r="I5" s="508"/>
    </row>
    <row r="6" spans="1:10" ht="18" x14ac:dyDescent="0.25">
      <c r="A6" s="282"/>
      <c r="B6" s="283"/>
      <c r="C6" s="283"/>
      <c r="D6" s="283"/>
      <c r="E6" s="284"/>
      <c r="F6" s="285"/>
      <c r="G6" s="285"/>
      <c r="H6" s="285"/>
      <c r="I6" s="286" t="s">
        <v>220</v>
      </c>
    </row>
    <row r="7" spans="1:10" ht="38.25" x14ac:dyDescent="0.25">
      <c r="A7" s="287"/>
      <c r="B7" s="288"/>
      <c r="C7" s="288"/>
      <c r="D7" s="289"/>
      <c r="E7" s="290"/>
      <c r="F7" s="291" t="s">
        <v>296</v>
      </c>
      <c r="G7" s="291" t="s">
        <v>297</v>
      </c>
      <c r="H7" s="291" t="s">
        <v>298</v>
      </c>
      <c r="I7" s="291" t="s">
        <v>249</v>
      </c>
      <c r="J7" s="291" t="s">
        <v>249</v>
      </c>
    </row>
    <row r="8" spans="1:10" x14ac:dyDescent="0.25">
      <c r="A8" s="493">
        <v>1</v>
      </c>
      <c r="B8" s="494"/>
      <c r="C8" s="494"/>
      <c r="D8" s="494"/>
      <c r="E8" s="495"/>
      <c r="F8" s="291">
        <v>2</v>
      </c>
      <c r="G8" s="291">
        <v>3</v>
      </c>
      <c r="H8" s="291">
        <v>4</v>
      </c>
      <c r="I8" s="291" t="s">
        <v>250</v>
      </c>
      <c r="J8" s="291" t="s">
        <v>251</v>
      </c>
    </row>
    <row r="9" spans="1:10" x14ac:dyDescent="0.25">
      <c r="A9" s="514" t="s">
        <v>0</v>
      </c>
      <c r="B9" s="506"/>
      <c r="C9" s="506"/>
      <c r="D9" s="506"/>
      <c r="E9" s="515"/>
      <c r="F9" s="350">
        <f>F10+F11</f>
        <v>1696368.51</v>
      </c>
      <c r="G9" s="350">
        <f>G10+G11</f>
        <v>3617975.22</v>
      </c>
      <c r="H9" s="350">
        <f>H10+H11</f>
        <v>2067794.31</v>
      </c>
      <c r="I9" s="350">
        <f>H9/F9*100</f>
        <v>121.89534867043719</v>
      </c>
      <c r="J9" s="350">
        <f>H9/G9*100</f>
        <v>57.153357451685359</v>
      </c>
    </row>
    <row r="10" spans="1:10" x14ac:dyDescent="0.25">
      <c r="A10" s="511" t="s">
        <v>162</v>
      </c>
      <c r="B10" s="497"/>
      <c r="C10" s="497"/>
      <c r="D10" s="497"/>
      <c r="E10" s="504"/>
      <c r="F10" s="351">
        <v>1696368.51</v>
      </c>
      <c r="G10" s="351">
        <v>3612902.93</v>
      </c>
      <c r="H10" s="392">
        <v>2067770.22</v>
      </c>
      <c r="I10" s="392">
        <f t="shared" ref="I10:I15" si="0">H10/F10*100</f>
        <v>121.89392857805406</v>
      </c>
      <c r="J10" s="392">
        <f t="shared" ref="J10:J15" si="1">H10/G10*100</f>
        <v>57.232930418089033</v>
      </c>
    </row>
    <row r="11" spans="1:10" x14ac:dyDescent="0.25">
      <c r="A11" s="512" t="s">
        <v>163</v>
      </c>
      <c r="B11" s="504"/>
      <c r="C11" s="504"/>
      <c r="D11" s="504"/>
      <c r="E11" s="504"/>
      <c r="F11" s="351">
        <v>0</v>
      </c>
      <c r="G11" s="351">
        <v>5072.29</v>
      </c>
      <c r="H11" s="392">
        <v>24.09</v>
      </c>
      <c r="I11" s="392">
        <v>0</v>
      </c>
      <c r="J11" s="392">
        <f t="shared" si="1"/>
        <v>0.47493341271891004</v>
      </c>
    </row>
    <row r="12" spans="1:10" x14ac:dyDescent="0.25">
      <c r="A12" s="292" t="s">
        <v>3</v>
      </c>
      <c r="B12" s="293"/>
      <c r="C12" s="293"/>
      <c r="D12" s="293"/>
      <c r="E12" s="293"/>
      <c r="F12" s="350">
        <f>F13+F14</f>
        <v>1808951.06</v>
      </c>
      <c r="G12" s="350">
        <f>G13+G14</f>
        <v>3820962.29</v>
      </c>
      <c r="H12" s="350">
        <f>H13+H14</f>
        <v>2106719.4</v>
      </c>
      <c r="I12" s="350">
        <f t="shared" si="0"/>
        <v>116.46082896239325</v>
      </c>
      <c r="J12" s="350">
        <f t="shared" si="1"/>
        <v>55.135833334801113</v>
      </c>
    </row>
    <row r="13" spans="1:10" x14ac:dyDescent="0.25">
      <c r="A13" s="513" t="s">
        <v>164</v>
      </c>
      <c r="B13" s="497"/>
      <c r="C13" s="497"/>
      <c r="D13" s="497"/>
      <c r="E13" s="497"/>
      <c r="F13" s="351">
        <v>1622861.29</v>
      </c>
      <c r="G13" s="352">
        <v>3714130</v>
      </c>
      <c r="H13" s="392">
        <v>1989949.07</v>
      </c>
      <c r="I13" s="392">
        <f t="shared" si="0"/>
        <v>122.61978779467961</v>
      </c>
      <c r="J13" s="392">
        <f t="shared" si="1"/>
        <v>53.577798030763603</v>
      </c>
    </row>
    <row r="14" spans="1:10" x14ac:dyDescent="0.25">
      <c r="A14" s="503" t="s">
        <v>165</v>
      </c>
      <c r="B14" s="504"/>
      <c r="C14" s="504"/>
      <c r="D14" s="504"/>
      <c r="E14" s="504"/>
      <c r="F14" s="353">
        <v>186089.77</v>
      </c>
      <c r="G14" s="352">
        <v>106832.29</v>
      </c>
      <c r="H14" s="392">
        <v>116770.33</v>
      </c>
      <c r="I14" s="392">
        <f t="shared" si="0"/>
        <v>62.749462262218934</v>
      </c>
      <c r="J14" s="392">
        <f t="shared" si="1"/>
        <v>109.30246838292057</v>
      </c>
    </row>
    <row r="15" spans="1:10" x14ac:dyDescent="0.25">
      <c r="A15" s="505" t="s">
        <v>221</v>
      </c>
      <c r="B15" s="506"/>
      <c r="C15" s="506"/>
      <c r="D15" s="506"/>
      <c r="E15" s="506"/>
      <c r="F15" s="350">
        <f>F9-F12</f>
        <v>-112582.55000000005</v>
      </c>
      <c r="G15" s="350">
        <f>G9-G12</f>
        <v>-202987.06999999983</v>
      </c>
      <c r="H15" s="350">
        <f>H9-H12</f>
        <v>-38925.089999999851</v>
      </c>
      <c r="I15" s="350">
        <f t="shared" si="0"/>
        <v>34.574709846241568</v>
      </c>
      <c r="J15" s="350">
        <f t="shared" si="1"/>
        <v>19.176142598639352</v>
      </c>
    </row>
    <row r="16" spans="1:10" ht="18" x14ac:dyDescent="0.25">
      <c r="A16" s="280"/>
      <c r="B16" s="294"/>
      <c r="C16" s="294"/>
      <c r="D16" s="294"/>
      <c r="E16" s="294"/>
      <c r="F16" s="294"/>
      <c r="G16" s="295"/>
      <c r="H16" s="295"/>
      <c r="I16" s="295"/>
    </row>
    <row r="17" spans="1:10" x14ac:dyDescent="0.25">
      <c r="A17" s="507" t="s">
        <v>222</v>
      </c>
      <c r="B17" s="508"/>
      <c r="C17" s="508"/>
      <c r="D17" s="508"/>
      <c r="E17" s="508"/>
      <c r="F17" s="508"/>
      <c r="G17" s="508"/>
      <c r="H17" s="508"/>
      <c r="I17" s="508"/>
    </row>
    <row r="18" spans="1:10" ht="18" x14ac:dyDescent="0.25">
      <c r="A18" s="280"/>
      <c r="B18" s="294"/>
      <c r="C18" s="294"/>
      <c r="D18" s="294"/>
      <c r="E18" s="294"/>
      <c r="F18" s="294"/>
      <c r="G18" s="295"/>
      <c r="H18" s="295"/>
      <c r="I18" s="295"/>
    </row>
    <row r="19" spans="1:10" ht="38.25" x14ac:dyDescent="0.25">
      <c r="A19" s="287"/>
      <c r="B19" s="288"/>
      <c r="C19" s="288"/>
      <c r="D19" s="289"/>
      <c r="E19" s="290"/>
      <c r="F19" s="291" t="s">
        <v>296</v>
      </c>
      <c r="G19" s="291" t="s">
        <v>297</v>
      </c>
      <c r="H19" s="291" t="s">
        <v>298</v>
      </c>
      <c r="I19" s="291" t="s">
        <v>249</v>
      </c>
      <c r="J19" s="291" t="s">
        <v>249</v>
      </c>
    </row>
    <row r="20" spans="1:10" x14ac:dyDescent="0.25">
      <c r="A20" s="493">
        <v>1</v>
      </c>
      <c r="B20" s="494"/>
      <c r="C20" s="494"/>
      <c r="D20" s="494"/>
      <c r="E20" s="495"/>
      <c r="F20" s="291">
        <v>2</v>
      </c>
      <c r="G20" s="291">
        <v>3</v>
      </c>
      <c r="H20" s="291">
        <v>4</v>
      </c>
      <c r="I20" s="291" t="s">
        <v>250</v>
      </c>
      <c r="J20" s="291" t="s">
        <v>251</v>
      </c>
    </row>
    <row r="21" spans="1:10" x14ac:dyDescent="0.25">
      <c r="A21" s="503" t="s">
        <v>166</v>
      </c>
      <c r="B21" s="504"/>
      <c r="C21" s="504"/>
      <c r="D21" s="504"/>
      <c r="E21" s="504"/>
      <c r="F21" s="353">
        <v>0</v>
      </c>
      <c r="G21" s="353">
        <v>0</v>
      </c>
      <c r="H21" s="353">
        <v>0</v>
      </c>
      <c r="I21" s="352">
        <v>0</v>
      </c>
      <c r="J21" s="459">
        <v>0</v>
      </c>
    </row>
    <row r="22" spans="1:10" x14ac:dyDescent="0.25">
      <c r="A22" s="503" t="s">
        <v>167</v>
      </c>
      <c r="B22" s="504"/>
      <c r="C22" s="504"/>
      <c r="D22" s="504"/>
      <c r="E22" s="504"/>
      <c r="F22" s="353">
        <v>0</v>
      </c>
      <c r="G22" s="353">
        <v>0</v>
      </c>
      <c r="H22" s="353">
        <v>0</v>
      </c>
      <c r="I22" s="352">
        <v>0</v>
      </c>
      <c r="J22" s="459">
        <v>0</v>
      </c>
    </row>
    <row r="23" spans="1:10" x14ac:dyDescent="0.25">
      <c r="A23" s="503" t="s">
        <v>271</v>
      </c>
      <c r="B23" s="509"/>
      <c r="C23" s="509"/>
      <c r="D23" s="509"/>
      <c r="E23" s="510"/>
      <c r="F23" s="353">
        <v>0</v>
      </c>
      <c r="G23" s="353">
        <v>0</v>
      </c>
      <c r="H23" s="353">
        <v>0</v>
      </c>
      <c r="I23" s="352">
        <v>0</v>
      </c>
      <c r="J23" s="459">
        <v>0</v>
      </c>
    </row>
    <row r="24" spans="1:10" x14ac:dyDescent="0.25">
      <c r="A24" s="505" t="s">
        <v>223</v>
      </c>
      <c r="B24" s="506"/>
      <c r="C24" s="506"/>
      <c r="D24" s="506"/>
      <c r="E24" s="506"/>
      <c r="F24" s="350">
        <f t="shared" ref="F24" si="2">F21-F22</f>
        <v>0</v>
      </c>
      <c r="G24" s="350">
        <f t="shared" ref="G24:I24" si="3">G21-G22</f>
        <v>0</v>
      </c>
      <c r="H24" s="350">
        <f t="shared" si="3"/>
        <v>0</v>
      </c>
      <c r="I24" s="350">
        <f t="shared" si="3"/>
        <v>0</v>
      </c>
      <c r="J24" s="460">
        <v>0</v>
      </c>
    </row>
    <row r="25" spans="1:10" ht="18" x14ac:dyDescent="0.25">
      <c r="A25" s="296"/>
      <c r="B25" s="294"/>
      <c r="C25" s="294"/>
      <c r="D25" s="294"/>
      <c r="E25" s="294"/>
      <c r="F25" s="294"/>
      <c r="G25" s="295"/>
      <c r="H25" s="295"/>
      <c r="I25" s="295"/>
    </row>
    <row r="26" spans="1:10" x14ac:dyDescent="0.25">
      <c r="A26" s="297"/>
      <c r="B26" s="298"/>
      <c r="C26" s="298"/>
      <c r="D26" s="298"/>
      <c r="E26" s="492" t="s">
        <v>272</v>
      </c>
      <c r="F26" s="492"/>
      <c r="G26" s="492"/>
      <c r="H26" s="492"/>
      <c r="I26" s="298"/>
    </row>
    <row r="27" spans="1:10" x14ac:dyDescent="0.25">
      <c r="A27"/>
      <c r="B27"/>
      <c r="C27"/>
      <c r="D27"/>
      <c r="E27"/>
      <c r="F27"/>
      <c r="G27"/>
      <c r="H27"/>
      <c r="I27"/>
    </row>
    <row r="28" spans="1:10" x14ac:dyDescent="0.25">
      <c r="A28"/>
      <c r="B28"/>
      <c r="C28"/>
      <c r="D28"/>
      <c r="E28"/>
      <c r="F28"/>
      <c r="G28"/>
      <c r="H28"/>
      <c r="I28"/>
    </row>
    <row r="29" spans="1:10" ht="38.25" x14ac:dyDescent="0.25">
      <c r="A29" s="287"/>
      <c r="B29" s="288"/>
      <c r="C29" s="288"/>
      <c r="D29" s="458"/>
      <c r="E29" s="290"/>
      <c r="F29" s="291" t="s">
        <v>296</v>
      </c>
      <c r="G29" s="291" t="s">
        <v>297</v>
      </c>
      <c r="H29" s="291" t="s">
        <v>298</v>
      </c>
      <c r="I29" s="291" t="s">
        <v>249</v>
      </c>
      <c r="J29" s="291" t="s">
        <v>249</v>
      </c>
    </row>
    <row r="30" spans="1:10" x14ac:dyDescent="0.25">
      <c r="A30" s="493">
        <v>1</v>
      </c>
      <c r="B30" s="494"/>
      <c r="C30" s="494"/>
      <c r="D30" s="494"/>
      <c r="E30" s="495"/>
      <c r="F30" s="291">
        <v>2</v>
      </c>
      <c r="G30" s="291">
        <v>3</v>
      </c>
      <c r="H30" s="291">
        <v>4</v>
      </c>
      <c r="I30" s="291" t="s">
        <v>250</v>
      </c>
      <c r="J30" s="291" t="s">
        <v>251</v>
      </c>
    </row>
    <row r="31" spans="1:10" x14ac:dyDescent="0.25">
      <c r="A31" s="499" t="s">
        <v>273</v>
      </c>
      <c r="B31" s="500"/>
      <c r="C31" s="500"/>
      <c r="D31" s="500"/>
      <c r="E31" s="501"/>
      <c r="F31" s="461">
        <v>641349.98</v>
      </c>
      <c r="G31" s="461">
        <v>202987.07</v>
      </c>
      <c r="H31" s="461">
        <v>389487.62</v>
      </c>
      <c r="I31" s="461">
        <f>H31/F31*100</f>
        <v>60.729341567922091</v>
      </c>
      <c r="J31" s="461">
        <f>H31/G31*100</f>
        <v>191.8780442517841</v>
      </c>
    </row>
    <row r="32" spans="1:10" ht="29.25" customHeight="1" x14ac:dyDescent="0.25">
      <c r="A32" s="496" t="s">
        <v>274</v>
      </c>
      <c r="B32" s="497"/>
      <c r="C32" s="497"/>
      <c r="D32" s="497"/>
      <c r="E32" s="498"/>
      <c r="F32" s="462">
        <v>112582.55</v>
      </c>
      <c r="G32" s="462">
        <v>202987.07</v>
      </c>
      <c r="H32" s="462">
        <v>38925.089999999997</v>
      </c>
      <c r="I32" s="461">
        <f t="shared" ref="I32:I33" si="4">H32/F32*100</f>
        <v>34.57470984624171</v>
      </c>
      <c r="J32" s="461">
        <f t="shared" ref="J32" si="5">H32/G32*100</f>
        <v>19.176142598639409</v>
      </c>
    </row>
    <row r="33" spans="1:10" x14ac:dyDescent="0.25">
      <c r="A33" s="502" t="s">
        <v>275</v>
      </c>
      <c r="B33" s="502"/>
      <c r="C33" s="502"/>
      <c r="D33" s="502"/>
      <c r="E33" s="502"/>
      <c r="F33" s="463">
        <f>F31-F32</f>
        <v>528767.42999999993</v>
      </c>
      <c r="G33" s="463">
        <f t="shared" ref="G33:H33" si="6">G31-G32</f>
        <v>0</v>
      </c>
      <c r="H33" s="463">
        <f t="shared" si="6"/>
        <v>350562.53</v>
      </c>
      <c r="I33" s="461">
        <f t="shared" si="4"/>
        <v>66.298056595505528</v>
      </c>
      <c r="J33" s="461">
        <v>0</v>
      </c>
    </row>
  </sheetData>
  <mergeCells count="21">
    <mergeCell ref="A9:E9"/>
    <mergeCell ref="A1:I1"/>
    <mergeCell ref="A3:I3"/>
    <mergeCell ref="A5:I5"/>
    <mergeCell ref="A8:E8"/>
    <mergeCell ref="A10:E10"/>
    <mergeCell ref="A11:E11"/>
    <mergeCell ref="A13:E13"/>
    <mergeCell ref="A15:E15"/>
    <mergeCell ref="A21:E21"/>
    <mergeCell ref="A22:E22"/>
    <mergeCell ref="A24:E24"/>
    <mergeCell ref="A14:E14"/>
    <mergeCell ref="A17:I17"/>
    <mergeCell ref="A20:E20"/>
    <mergeCell ref="A23:E23"/>
    <mergeCell ref="E26:H26"/>
    <mergeCell ref="A30:E30"/>
    <mergeCell ref="A32:E32"/>
    <mergeCell ref="A31:E31"/>
    <mergeCell ref="A33:E3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opLeftCell="A92" workbookViewId="0">
      <selection activeCell="H105" sqref="H105"/>
    </sheetView>
  </sheetViews>
  <sheetFormatPr defaultRowHeight="15.75" x14ac:dyDescent="0.25"/>
  <cols>
    <col min="1" max="1" width="16.85546875" style="114" customWidth="1"/>
    <col min="2" max="2" width="9.140625" style="114" customWidth="1"/>
    <col min="3" max="6" width="9.140625" style="114"/>
    <col min="7" max="7" width="11" style="114" customWidth="1"/>
    <col min="8" max="8" width="16.42578125" style="114" customWidth="1"/>
    <col min="9" max="9" width="21.5703125" style="114" customWidth="1"/>
    <col min="10" max="10" width="22.140625" style="114" customWidth="1"/>
    <col min="11" max="11" width="15" style="114" customWidth="1"/>
    <col min="12" max="12" width="13.140625" style="114" bestFit="1" customWidth="1"/>
    <col min="13" max="13" width="15.42578125" style="114" customWidth="1"/>
    <col min="14" max="14" width="12.7109375" style="114" bestFit="1" customWidth="1"/>
    <col min="15" max="16384" width="9.140625" style="114"/>
  </cols>
  <sheetData>
    <row r="1" spans="1:12" ht="12.75" customHeight="1" x14ac:dyDescent="0.25">
      <c r="A1" s="521"/>
      <c r="B1" s="521"/>
      <c r="C1" s="521"/>
      <c r="D1" s="521"/>
      <c r="E1" s="521"/>
      <c r="F1" s="521"/>
      <c r="G1" s="521"/>
      <c r="H1" s="521"/>
      <c r="I1" s="521"/>
      <c r="J1" s="521"/>
      <c r="K1" s="521"/>
    </row>
    <row r="2" spans="1:12" ht="10.5" customHeight="1" x14ac:dyDescent="0.25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</row>
    <row r="4" spans="1:12" x14ac:dyDescent="0.25">
      <c r="B4" s="521" t="s">
        <v>14</v>
      </c>
      <c r="C4" s="521"/>
      <c r="D4" s="521"/>
      <c r="E4" s="521"/>
      <c r="F4" s="521"/>
      <c r="G4" s="521"/>
      <c r="H4" s="521"/>
      <c r="I4" s="521"/>
    </row>
    <row r="5" spans="1:12" x14ac:dyDescent="0.25">
      <c r="B5" s="115"/>
      <c r="C5" s="115"/>
      <c r="D5" s="115"/>
      <c r="E5" s="115"/>
      <c r="F5" s="115"/>
      <c r="G5" s="115"/>
      <c r="H5" s="115"/>
      <c r="I5" s="115"/>
    </row>
    <row r="6" spans="1:12" x14ac:dyDescent="0.25">
      <c r="B6" s="115"/>
      <c r="C6" s="115"/>
      <c r="D6" s="521" t="s">
        <v>191</v>
      </c>
      <c r="E6" s="521"/>
      <c r="F6" s="521"/>
      <c r="G6" s="521"/>
      <c r="H6" s="521"/>
      <c r="I6" s="115"/>
    </row>
    <row r="7" spans="1:12" x14ac:dyDescent="0.25">
      <c r="B7" s="116"/>
      <c r="C7" s="116"/>
      <c r="D7" s="116"/>
      <c r="E7" s="116"/>
      <c r="F7" s="116"/>
      <c r="G7" s="116"/>
      <c r="H7" s="116"/>
      <c r="I7" s="116"/>
    </row>
    <row r="8" spans="1:12" x14ac:dyDescent="0.25">
      <c r="B8" s="521" t="s">
        <v>214</v>
      </c>
      <c r="C8" s="521"/>
      <c r="D8" s="521"/>
      <c r="E8" s="521"/>
      <c r="F8" s="521"/>
      <c r="G8" s="521"/>
      <c r="H8" s="521"/>
      <c r="I8" s="521"/>
    </row>
    <row r="11" spans="1:12" ht="38.25" x14ac:dyDescent="0.25">
      <c r="A11" s="117" t="s">
        <v>193</v>
      </c>
      <c r="B11" s="522" t="s">
        <v>192</v>
      </c>
      <c r="C11" s="522"/>
      <c r="D11" s="522"/>
      <c r="E11" s="522"/>
      <c r="F11" s="522"/>
      <c r="G11" s="522"/>
      <c r="H11" s="291" t="s">
        <v>252</v>
      </c>
      <c r="I11" s="291" t="s">
        <v>276</v>
      </c>
      <c r="J11" s="291" t="s">
        <v>277</v>
      </c>
      <c r="K11" s="291" t="s">
        <v>249</v>
      </c>
      <c r="L11" s="291" t="s">
        <v>249</v>
      </c>
    </row>
    <row r="12" spans="1:12" x14ac:dyDescent="0.25">
      <c r="A12" s="393">
        <v>0</v>
      </c>
      <c r="B12" s="523">
        <v>1</v>
      </c>
      <c r="C12" s="523"/>
      <c r="D12" s="523"/>
      <c r="E12" s="523"/>
      <c r="F12" s="523"/>
      <c r="G12" s="523"/>
      <c r="H12" s="393">
        <v>2</v>
      </c>
      <c r="I12" s="394">
        <v>3</v>
      </c>
      <c r="J12" s="393">
        <v>4</v>
      </c>
      <c r="K12" s="291" t="s">
        <v>250</v>
      </c>
      <c r="L12" s="291" t="s">
        <v>251</v>
      </c>
    </row>
    <row r="13" spans="1:12" x14ac:dyDescent="0.25">
      <c r="A13" s="134">
        <v>6</v>
      </c>
      <c r="B13" s="524" t="s">
        <v>1</v>
      </c>
      <c r="C13" s="525"/>
      <c r="D13" s="525"/>
      <c r="E13" s="525"/>
      <c r="F13" s="525"/>
      <c r="G13" s="526"/>
      <c r="H13" s="135">
        <f>H14+H18+H20+H22+H26+H30</f>
        <v>1696368.51</v>
      </c>
      <c r="I13" s="135">
        <f>I14+I18+I20+I22+I26+I30</f>
        <v>3612902.9299999997</v>
      </c>
      <c r="J13" s="135">
        <f>J14+J18+J20+J22+J26+J30</f>
        <v>2067770.2200000002</v>
      </c>
      <c r="K13" s="135">
        <f>J13/H13*100</f>
        <v>121.89392857805407</v>
      </c>
      <c r="L13" s="135">
        <f>J13/I13*100</f>
        <v>57.232930418089047</v>
      </c>
    </row>
    <row r="14" spans="1:12" x14ac:dyDescent="0.25">
      <c r="A14" s="119">
        <v>63</v>
      </c>
      <c r="B14" s="527" t="s">
        <v>168</v>
      </c>
      <c r="C14" s="528"/>
      <c r="D14" s="528"/>
      <c r="E14" s="528"/>
      <c r="F14" s="528"/>
      <c r="G14" s="529"/>
      <c r="H14" s="383">
        <f>H15+H16+H17</f>
        <v>287283.96000000002</v>
      </c>
      <c r="I14" s="120">
        <v>198000</v>
      </c>
      <c r="J14" s="383">
        <f>J15+J16+J17</f>
        <v>247030.07</v>
      </c>
      <c r="K14" s="444">
        <f>J14/H14*100</f>
        <v>85.988117819038692</v>
      </c>
      <c r="L14" s="130">
        <f>J14/I14*100</f>
        <v>124.76266161616164</v>
      </c>
    </row>
    <row r="15" spans="1:12" x14ac:dyDescent="0.25">
      <c r="A15" s="121">
        <v>6341</v>
      </c>
      <c r="B15" s="530" t="s">
        <v>269</v>
      </c>
      <c r="C15" s="530"/>
      <c r="D15" s="530"/>
      <c r="E15" s="530"/>
      <c r="F15" s="530"/>
      <c r="G15" s="530"/>
      <c r="H15" s="384">
        <v>45114.37</v>
      </c>
      <c r="I15" s="122">
        <v>60000</v>
      </c>
      <c r="J15" s="384">
        <v>0</v>
      </c>
      <c r="K15" s="444">
        <f t="shared" ref="K15:K38" si="0">J15/H15*100</f>
        <v>0</v>
      </c>
      <c r="L15" s="130">
        <f t="shared" ref="L15:L38" si="1">J15/I15*100</f>
        <v>0</v>
      </c>
    </row>
    <row r="16" spans="1:12" x14ac:dyDescent="0.25">
      <c r="A16" s="121">
        <v>6361</v>
      </c>
      <c r="B16" s="530" t="s">
        <v>270</v>
      </c>
      <c r="C16" s="530"/>
      <c r="D16" s="530"/>
      <c r="E16" s="530"/>
      <c r="F16" s="530"/>
      <c r="G16" s="530"/>
      <c r="H16" s="384">
        <v>0</v>
      </c>
      <c r="I16" s="122">
        <v>58000</v>
      </c>
      <c r="J16" s="384">
        <v>203739.53</v>
      </c>
      <c r="K16" s="444">
        <v>0</v>
      </c>
      <c r="L16" s="130">
        <f t="shared" si="1"/>
        <v>351.27505172413794</v>
      </c>
    </row>
    <row r="17" spans="1:14" x14ac:dyDescent="0.25">
      <c r="A17" s="121">
        <v>6381</v>
      </c>
      <c r="B17" s="534" t="s">
        <v>208</v>
      </c>
      <c r="C17" s="535"/>
      <c r="D17" s="535"/>
      <c r="E17" s="535"/>
      <c r="F17" s="535"/>
      <c r="G17" s="536"/>
      <c r="H17" s="384">
        <v>242169.59</v>
      </c>
      <c r="I17" s="122">
        <v>80000</v>
      </c>
      <c r="J17" s="384">
        <v>43290.54</v>
      </c>
      <c r="K17" s="444">
        <v>0</v>
      </c>
      <c r="L17" s="130">
        <f t="shared" si="1"/>
        <v>54.113175000000005</v>
      </c>
    </row>
    <row r="18" spans="1:14" x14ac:dyDescent="0.25">
      <c r="A18" s="119">
        <v>64</v>
      </c>
      <c r="B18" s="531" t="s">
        <v>33</v>
      </c>
      <c r="C18" s="532"/>
      <c r="D18" s="532"/>
      <c r="E18" s="532"/>
      <c r="F18" s="532"/>
      <c r="G18" s="533"/>
      <c r="H18" s="383">
        <v>243.53</v>
      </c>
      <c r="I18" s="123">
        <v>500</v>
      </c>
      <c r="J18" s="383">
        <v>117.69</v>
      </c>
      <c r="K18" s="120">
        <f t="shared" si="0"/>
        <v>48.326694863055884</v>
      </c>
      <c r="L18" s="446">
        <f t="shared" si="1"/>
        <v>23.538</v>
      </c>
      <c r="N18" s="345"/>
    </row>
    <row r="19" spans="1:14" x14ac:dyDescent="0.25">
      <c r="A19" s="121">
        <v>6413</v>
      </c>
      <c r="B19" s="530" t="s">
        <v>169</v>
      </c>
      <c r="C19" s="530"/>
      <c r="D19" s="530"/>
      <c r="E19" s="530"/>
      <c r="F19" s="530"/>
      <c r="G19" s="530"/>
      <c r="H19" s="384">
        <v>243.53</v>
      </c>
      <c r="I19" s="122">
        <v>500</v>
      </c>
      <c r="J19" s="384">
        <v>117.69</v>
      </c>
      <c r="K19" s="444">
        <f t="shared" si="0"/>
        <v>48.326694863055884</v>
      </c>
      <c r="L19" s="130">
        <f t="shared" si="1"/>
        <v>23.538</v>
      </c>
    </row>
    <row r="20" spans="1:14" x14ac:dyDescent="0.25">
      <c r="A20" s="119">
        <v>65</v>
      </c>
      <c r="B20" s="531" t="s">
        <v>170</v>
      </c>
      <c r="C20" s="532"/>
      <c r="D20" s="532"/>
      <c r="E20" s="532"/>
      <c r="F20" s="532"/>
      <c r="G20" s="533"/>
      <c r="H20" s="383">
        <v>117521.1</v>
      </c>
      <c r="I20" s="123">
        <v>235000</v>
      </c>
      <c r="J20" s="383">
        <v>112808.64</v>
      </c>
      <c r="K20" s="120">
        <f t="shared" si="0"/>
        <v>95.990115817499998</v>
      </c>
      <c r="L20" s="446">
        <f t="shared" si="1"/>
        <v>48.003676595744679</v>
      </c>
    </row>
    <row r="21" spans="1:14" x14ac:dyDescent="0.25">
      <c r="A21" s="121">
        <v>6526</v>
      </c>
      <c r="B21" s="530" t="s">
        <v>37</v>
      </c>
      <c r="C21" s="530"/>
      <c r="D21" s="530"/>
      <c r="E21" s="530"/>
      <c r="F21" s="530"/>
      <c r="G21" s="530"/>
      <c r="H21" s="384">
        <v>117521.1</v>
      </c>
      <c r="I21" s="122">
        <v>235000</v>
      </c>
      <c r="J21" s="384">
        <v>112808.64</v>
      </c>
      <c r="K21" s="444">
        <f t="shared" si="0"/>
        <v>95.990115817499998</v>
      </c>
      <c r="L21" s="130">
        <f t="shared" si="1"/>
        <v>48.003676595744679</v>
      </c>
    </row>
    <row r="22" spans="1:14" x14ac:dyDescent="0.25">
      <c r="A22" s="119">
        <v>66</v>
      </c>
      <c r="B22" s="531" t="s">
        <v>35</v>
      </c>
      <c r="C22" s="532"/>
      <c r="D22" s="532"/>
      <c r="E22" s="532"/>
      <c r="F22" s="532"/>
      <c r="G22" s="533"/>
      <c r="H22" s="383">
        <f>H23</f>
        <v>434009.71</v>
      </c>
      <c r="I22" s="123">
        <v>775094.11</v>
      </c>
      <c r="J22" s="383">
        <f>J23+J24+J25</f>
        <v>455513.91000000003</v>
      </c>
      <c r="K22" s="120">
        <f t="shared" si="0"/>
        <v>104.95477393812227</v>
      </c>
      <c r="L22" s="446">
        <f t="shared" si="1"/>
        <v>58.768851952700309</v>
      </c>
    </row>
    <row r="23" spans="1:14" x14ac:dyDescent="0.25">
      <c r="A23" s="121">
        <v>6615</v>
      </c>
      <c r="B23" s="530" t="s">
        <v>102</v>
      </c>
      <c r="C23" s="530"/>
      <c r="D23" s="530"/>
      <c r="E23" s="530"/>
      <c r="F23" s="530"/>
      <c r="G23" s="530"/>
      <c r="H23" s="384">
        <v>434009.71</v>
      </c>
      <c r="I23" s="122">
        <v>775094.11</v>
      </c>
      <c r="J23" s="384">
        <v>453282.53</v>
      </c>
      <c r="K23" s="444">
        <f t="shared" si="0"/>
        <v>104.44064258377999</v>
      </c>
      <c r="L23" s="130">
        <f t="shared" si="1"/>
        <v>58.480966911230951</v>
      </c>
    </row>
    <row r="24" spans="1:14" x14ac:dyDescent="0.25">
      <c r="A24" s="121">
        <v>6631</v>
      </c>
      <c r="B24" s="534" t="s">
        <v>45</v>
      </c>
      <c r="C24" s="535"/>
      <c r="D24" s="535"/>
      <c r="E24" s="535"/>
      <c r="F24" s="535"/>
      <c r="G24" s="536"/>
      <c r="H24" s="384">
        <v>0</v>
      </c>
      <c r="I24" s="122">
        <v>0</v>
      </c>
      <c r="J24" s="384">
        <v>1614.38</v>
      </c>
      <c r="K24" s="444">
        <v>0</v>
      </c>
      <c r="L24" s="130">
        <v>0</v>
      </c>
    </row>
    <row r="25" spans="1:14" x14ac:dyDescent="0.25">
      <c r="A25" s="121">
        <v>6632</v>
      </c>
      <c r="B25" s="534" t="s">
        <v>286</v>
      </c>
      <c r="C25" s="535"/>
      <c r="D25" s="535"/>
      <c r="E25" s="535"/>
      <c r="F25" s="535"/>
      <c r="G25" s="536"/>
      <c r="H25" s="384">
        <v>0</v>
      </c>
      <c r="I25" s="122">
        <v>0</v>
      </c>
      <c r="J25" s="384">
        <v>617</v>
      </c>
      <c r="K25" s="444">
        <v>0</v>
      </c>
      <c r="L25" s="130">
        <v>0</v>
      </c>
    </row>
    <row r="26" spans="1:14" x14ac:dyDescent="0.25">
      <c r="A26" s="119">
        <v>67</v>
      </c>
      <c r="B26" s="531" t="s">
        <v>243</v>
      </c>
      <c r="C26" s="532"/>
      <c r="D26" s="532"/>
      <c r="E26" s="532"/>
      <c r="F26" s="532"/>
      <c r="G26" s="533"/>
      <c r="H26" s="383">
        <f>H27+H28+H29</f>
        <v>850746.69</v>
      </c>
      <c r="I26" s="383">
        <f>I27+I28+I29</f>
        <v>2404308.8199999998</v>
      </c>
      <c r="J26" s="383">
        <f>J27+J28+J29</f>
        <v>1252299.9100000001</v>
      </c>
      <c r="K26" s="120">
        <f t="shared" si="0"/>
        <v>147.20009195686677</v>
      </c>
      <c r="L26" s="446">
        <f t="shared" si="1"/>
        <v>52.085651376514939</v>
      </c>
      <c r="M26" s="345"/>
    </row>
    <row r="27" spans="1:14" x14ac:dyDescent="0.25">
      <c r="A27" s="121">
        <v>6711</v>
      </c>
      <c r="B27" s="530" t="s">
        <v>171</v>
      </c>
      <c r="C27" s="530"/>
      <c r="D27" s="530"/>
      <c r="E27" s="530"/>
      <c r="F27" s="530"/>
      <c r="G27" s="530"/>
      <c r="H27" s="384">
        <v>45140.26</v>
      </c>
      <c r="I27" s="122">
        <v>112548.82</v>
      </c>
      <c r="J27" s="384">
        <v>44100.91</v>
      </c>
      <c r="K27" s="444">
        <f t="shared" si="0"/>
        <v>97.697509939021174</v>
      </c>
      <c r="L27" s="130">
        <f t="shared" si="1"/>
        <v>39.183804859082485</v>
      </c>
    </row>
    <row r="28" spans="1:14" x14ac:dyDescent="0.25">
      <c r="A28" s="121">
        <v>6712</v>
      </c>
      <c r="B28" s="530" t="s">
        <v>172</v>
      </c>
      <c r="C28" s="530"/>
      <c r="D28" s="530"/>
      <c r="E28" s="530"/>
      <c r="F28" s="530"/>
      <c r="G28" s="530"/>
      <c r="H28" s="384">
        <v>11915.94</v>
      </c>
      <c r="I28" s="122">
        <v>101760</v>
      </c>
      <c r="J28" s="384">
        <v>101502.43</v>
      </c>
      <c r="K28" s="444">
        <f t="shared" si="0"/>
        <v>851.82058654206048</v>
      </c>
      <c r="L28" s="130">
        <f t="shared" si="1"/>
        <v>99.746884827044013</v>
      </c>
    </row>
    <row r="29" spans="1:14" x14ac:dyDescent="0.25">
      <c r="A29" s="121">
        <v>6731</v>
      </c>
      <c r="B29" s="530" t="s">
        <v>38</v>
      </c>
      <c r="C29" s="530"/>
      <c r="D29" s="530"/>
      <c r="E29" s="530"/>
      <c r="F29" s="530"/>
      <c r="G29" s="530"/>
      <c r="H29" s="384">
        <v>793690.49</v>
      </c>
      <c r="I29" s="122">
        <v>2190000</v>
      </c>
      <c r="J29" s="384">
        <v>1106696.57</v>
      </c>
      <c r="K29" s="444">
        <f t="shared" si="0"/>
        <v>139.43679355412209</v>
      </c>
      <c r="L29" s="130">
        <f t="shared" si="1"/>
        <v>50.534089954337901</v>
      </c>
    </row>
    <row r="30" spans="1:14" x14ac:dyDescent="0.25">
      <c r="A30" s="119">
        <v>68</v>
      </c>
      <c r="B30" s="531" t="s">
        <v>173</v>
      </c>
      <c r="C30" s="532"/>
      <c r="D30" s="532"/>
      <c r="E30" s="532"/>
      <c r="F30" s="532"/>
      <c r="G30" s="124"/>
      <c r="H30" s="383">
        <v>6563.52</v>
      </c>
      <c r="I30" s="123">
        <v>0</v>
      </c>
      <c r="J30" s="383">
        <v>0</v>
      </c>
      <c r="K30" s="120">
        <v>0</v>
      </c>
      <c r="L30" s="446">
        <v>0</v>
      </c>
    </row>
    <row r="31" spans="1:14" x14ac:dyDescent="0.25">
      <c r="A31" s="121">
        <v>6831</v>
      </c>
      <c r="B31" s="534" t="s">
        <v>173</v>
      </c>
      <c r="C31" s="535"/>
      <c r="D31" s="535"/>
      <c r="E31" s="535"/>
      <c r="F31" s="535"/>
      <c r="G31" s="124"/>
      <c r="H31" s="384">
        <v>6563.52</v>
      </c>
      <c r="I31" s="122">
        <v>0</v>
      </c>
      <c r="J31" s="384">
        <v>0</v>
      </c>
      <c r="K31" s="444">
        <v>0</v>
      </c>
      <c r="L31" s="130">
        <v>0</v>
      </c>
    </row>
    <row r="32" spans="1:14" x14ac:dyDescent="0.25">
      <c r="A32" s="134">
        <v>7</v>
      </c>
      <c r="B32" s="537" t="s">
        <v>2</v>
      </c>
      <c r="C32" s="538"/>
      <c r="D32" s="538"/>
      <c r="E32" s="538"/>
      <c r="F32" s="538"/>
      <c r="G32" s="539"/>
      <c r="H32" s="135">
        <v>0</v>
      </c>
      <c r="I32" s="136">
        <v>5072.29</v>
      </c>
      <c r="J32" s="135">
        <v>24.09</v>
      </c>
      <c r="K32" s="135">
        <v>0</v>
      </c>
      <c r="L32" s="445">
        <f t="shared" si="1"/>
        <v>0.47493341271891004</v>
      </c>
      <c r="M32" s="345"/>
    </row>
    <row r="33" spans="1:14" x14ac:dyDescent="0.25">
      <c r="A33" s="119">
        <v>72</v>
      </c>
      <c r="B33" s="531" t="s">
        <v>174</v>
      </c>
      <c r="C33" s="532"/>
      <c r="D33" s="532"/>
      <c r="E33" s="532"/>
      <c r="F33" s="532"/>
      <c r="G33" s="533"/>
      <c r="H33" s="383">
        <v>0</v>
      </c>
      <c r="I33" s="125">
        <v>5072.29</v>
      </c>
      <c r="J33" s="383">
        <v>24.09</v>
      </c>
      <c r="K33" s="120">
        <v>0</v>
      </c>
      <c r="L33" s="446">
        <f t="shared" si="1"/>
        <v>0.47493341271891004</v>
      </c>
    </row>
    <row r="34" spans="1:14" x14ac:dyDescent="0.25">
      <c r="A34" s="121">
        <v>7211</v>
      </c>
      <c r="B34" s="530" t="s">
        <v>109</v>
      </c>
      <c r="C34" s="530"/>
      <c r="D34" s="530"/>
      <c r="E34" s="530"/>
      <c r="F34" s="530"/>
      <c r="G34" s="530"/>
      <c r="H34" s="384">
        <v>0</v>
      </c>
      <c r="I34" s="122">
        <v>72.290000000000006</v>
      </c>
      <c r="J34" s="384">
        <v>24.09</v>
      </c>
      <c r="K34" s="444">
        <v>0</v>
      </c>
      <c r="L34" s="130">
        <f t="shared" si="1"/>
        <v>33.324111218702448</v>
      </c>
    </row>
    <row r="35" spans="1:14" x14ac:dyDescent="0.25">
      <c r="A35" s="121">
        <v>7221</v>
      </c>
      <c r="B35" s="530" t="s">
        <v>89</v>
      </c>
      <c r="C35" s="530"/>
      <c r="D35" s="530"/>
      <c r="E35" s="530"/>
      <c r="F35" s="530"/>
      <c r="G35" s="530"/>
      <c r="H35" s="384">
        <v>0</v>
      </c>
      <c r="I35" s="122">
        <v>0</v>
      </c>
      <c r="J35" s="384">
        <v>0</v>
      </c>
      <c r="K35" s="444">
        <v>0</v>
      </c>
      <c r="L35" s="130">
        <v>0</v>
      </c>
    </row>
    <row r="36" spans="1:14" x14ac:dyDescent="0.25">
      <c r="A36" s="121">
        <v>7224</v>
      </c>
      <c r="B36" s="534" t="s">
        <v>110</v>
      </c>
      <c r="C36" s="535"/>
      <c r="D36" s="535"/>
      <c r="E36" s="535"/>
      <c r="F36" s="535"/>
      <c r="G36" s="536"/>
      <c r="H36" s="384">
        <v>0</v>
      </c>
      <c r="I36" s="122">
        <v>0</v>
      </c>
      <c r="J36" s="384">
        <v>0</v>
      </c>
      <c r="K36" s="444">
        <v>0</v>
      </c>
      <c r="L36" s="130">
        <v>0</v>
      </c>
    </row>
    <row r="37" spans="1:14" x14ac:dyDescent="0.25">
      <c r="A37" s="121">
        <v>7231</v>
      </c>
      <c r="B37" s="534" t="s">
        <v>175</v>
      </c>
      <c r="C37" s="535"/>
      <c r="D37" s="535"/>
      <c r="E37" s="535"/>
      <c r="F37" s="535"/>
      <c r="G37" s="536"/>
      <c r="H37" s="384">
        <v>0</v>
      </c>
      <c r="I37" s="122">
        <v>5000</v>
      </c>
      <c r="J37" s="384">
        <v>0</v>
      </c>
      <c r="K37" s="444">
        <v>0</v>
      </c>
      <c r="L37" s="130">
        <f t="shared" si="1"/>
        <v>0</v>
      </c>
      <c r="N37" s="441"/>
    </row>
    <row r="38" spans="1:14" x14ac:dyDescent="0.25">
      <c r="A38" s="543" t="s">
        <v>176</v>
      </c>
      <c r="B38" s="544"/>
      <c r="C38" s="544"/>
      <c r="D38" s="544"/>
      <c r="E38" s="544"/>
      <c r="F38" s="544"/>
      <c r="G38" s="545"/>
      <c r="H38" s="135">
        <f>H32+H13</f>
        <v>1696368.51</v>
      </c>
      <c r="I38" s="135">
        <f>I32+I13</f>
        <v>3617975.2199999997</v>
      </c>
      <c r="J38" s="135">
        <f>J32+J13</f>
        <v>2067794.3100000003</v>
      </c>
      <c r="K38" s="135">
        <f t="shared" si="0"/>
        <v>121.89534867043719</v>
      </c>
      <c r="L38" s="445">
        <f t="shared" si="1"/>
        <v>57.15335745168538</v>
      </c>
    </row>
    <row r="40" spans="1:14" x14ac:dyDescent="0.25">
      <c r="K40" s="345"/>
    </row>
    <row r="41" spans="1:14" x14ac:dyDescent="0.25">
      <c r="L41" s="345"/>
      <c r="M41" s="345"/>
    </row>
    <row r="43" spans="1:14" ht="38.25" x14ac:dyDescent="0.25">
      <c r="A43" s="117" t="s">
        <v>193</v>
      </c>
      <c r="B43" s="522" t="s">
        <v>192</v>
      </c>
      <c r="C43" s="522"/>
      <c r="D43" s="522"/>
      <c r="E43" s="522"/>
      <c r="F43" s="522"/>
      <c r="G43" s="522"/>
      <c r="H43" s="291" t="s">
        <v>252</v>
      </c>
      <c r="I43" s="291" t="s">
        <v>276</v>
      </c>
      <c r="J43" s="291" t="s">
        <v>277</v>
      </c>
      <c r="K43" s="291" t="s">
        <v>249</v>
      </c>
      <c r="L43" s="291" t="s">
        <v>249</v>
      </c>
    </row>
    <row r="44" spans="1:14" x14ac:dyDescent="0.25">
      <c r="A44" s="393">
        <v>0</v>
      </c>
      <c r="B44" s="523">
        <v>1</v>
      </c>
      <c r="C44" s="523"/>
      <c r="D44" s="523"/>
      <c r="E44" s="523"/>
      <c r="F44" s="523"/>
      <c r="G44" s="523"/>
      <c r="H44" s="466">
        <v>2</v>
      </c>
      <c r="I44" s="394">
        <v>3</v>
      </c>
      <c r="J44" s="394">
        <v>4</v>
      </c>
      <c r="K44" s="291" t="s">
        <v>250</v>
      </c>
      <c r="L44" s="291" t="s">
        <v>251</v>
      </c>
    </row>
    <row r="45" spans="1:14" x14ac:dyDescent="0.25">
      <c r="A45" s="137">
        <v>3</v>
      </c>
      <c r="B45" s="546" t="s">
        <v>24</v>
      </c>
      <c r="C45" s="547"/>
      <c r="D45" s="547"/>
      <c r="E45" s="547"/>
      <c r="F45" s="547"/>
      <c r="G45" s="548"/>
      <c r="H45" s="138">
        <f>H46+H56+H87+H95</f>
        <v>1622861.29</v>
      </c>
      <c r="I45" s="138">
        <f>I46+I56+I87+I95</f>
        <v>3714130</v>
      </c>
      <c r="J45" s="138">
        <f>J46+J56+J87+J95</f>
        <v>1989949.0699999998</v>
      </c>
      <c r="K45" s="138">
        <f>J45/H45*100</f>
        <v>122.6197877946796</v>
      </c>
      <c r="L45" s="445">
        <f>J45/I45*100</f>
        <v>53.577798030763589</v>
      </c>
      <c r="M45" s="345"/>
    </row>
    <row r="46" spans="1:14" x14ac:dyDescent="0.25">
      <c r="A46" s="126">
        <v>31</v>
      </c>
      <c r="B46" s="540" t="s">
        <v>6</v>
      </c>
      <c r="C46" s="541"/>
      <c r="D46" s="541"/>
      <c r="E46" s="541"/>
      <c r="F46" s="541"/>
      <c r="G46" s="542"/>
      <c r="H46" s="127">
        <f>H47+H52+H54</f>
        <v>1166081.9100000001</v>
      </c>
      <c r="I46" s="127">
        <f>I47+I52+I54</f>
        <v>2743430</v>
      </c>
      <c r="J46" s="127">
        <f>J47+J52+J54</f>
        <v>1371233.2399999998</v>
      </c>
      <c r="K46" s="127">
        <f>J46/H46*100</f>
        <v>117.59321778690483</v>
      </c>
      <c r="L46" s="448">
        <f>J46/I46*100</f>
        <v>49.982439500916726</v>
      </c>
      <c r="M46" s="345"/>
      <c r="N46" s="345"/>
    </row>
    <row r="47" spans="1:14" x14ac:dyDescent="0.25">
      <c r="A47" s="126">
        <v>311</v>
      </c>
      <c r="B47" s="540" t="s">
        <v>177</v>
      </c>
      <c r="C47" s="541"/>
      <c r="D47" s="541"/>
      <c r="E47" s="541"/>
      <c r="F47" s="541"/>
      <c r="G47" s="542"/>
      <c r="H47" s="127">
        <f>H48+H49+H50+H51</f>
        <v>984689.46000000008</v>
      </c>
      <c r="I47" s="127">
        <f>I48+I49+I50+I51</f>
        <v>2286430</v>
      </c>
      <c r="J47" s="127">
        <f>J48+J49+J50+J51</f>
        <v>1134636.17</v>
      </c>
      <c r="K47" s="127">
        <f t="shared" ref="K47:K89" si="2">J47/H47*100</f>
        <v>115.2278171028661</v>
      </c>
      <c r="L47" s="448">
        <f t="shared" ref="L47:L97" si="3">J47/I47*100</f>
        <v>49.624793673980832</v>
      </c>
      <c r="M47" s="345"/>
    </row>
    <row r="48" spans="1:14" x14ac:dyDescent="0.25">
      <c r="A48" s="128">
        <v>3111</v>
      </c>
      <c r="B48" s="518" t="s">
        <v>60</v>
      </c>
      <c r="C48" s="519"/>
      <c r="D48" s="519"/>
      <c r="E48" s="519"/>
      <c r="F48" s="519"/>
      <c r="G48" s="520"/>
      <c r="H48" s="129">
        <v>845148.3</v>
      </c>
      <c r="I48" s="130">
        <v>2000000</v>
      </c>
      <c r="J48" s="129">
        <v>1007081.38</v>
      </c>
      <c r="K48" s="129">
        <f t="shared" si="2"/>
        <v>119.1603154144663</v>
      </c>
      <c r="L48" s="447">
        <f t="shared" si="3"/>
        <v>50.354069000000003</v>
      </c>
    </row>
    <row r="49" spans="1:12" x14ac:dyDescent="0.25">
      <c r="A49" s="128">
        <v>3112</v>
      </c>
      <c r="B49" s="518" t="s">
        <v>130</v>
      </c>
      <c r="C49" s="519"/>
      <c r="D49" s="519"/>
      <c r="E49" s="519"/>
      <c r="F49" s="519"/>
      <c r="G49" s="520"/>
      <c r="H49" s="129">
        <v>5110</v>
      </c>
      <c r="I49" s="130">
        <v>9430</v>
      </c>
      <c r="J49" s="129">
        <v>5040</v>
      </c>
      <c r="K49" s="129">
        <f t="shared" si="2"/>
        <v>98.630136986301366</v>
      </c>
      <c r="L49" s="447">
        <f t="shared" si="3"/>
        <v>53.446447507953344</v>
      </c>
    </row>
    <row r="50" spans="1:12" x14ac:dyDescent="0.25">
      <c r="A50" s="128">
        <v>3113</v>
      </c>
      <c r="B50" s="518" t="s">
        <v>115</v>
      </c>
      <c r="C50" s="519"/>
      <c r="D50" s="519"/>
      <c r="E50" s="519"/>
      <c r="F50" s="519"/>
      <c r="G50" s="520"/>
      <c r="H50" s="129">
        <v>104173.65</v>
      </c>
      <c r="I50" s="130">
        <v>277000</v>
      </c>
      <c r="J50" s="129">
        <v>122514.79</v>
      </c>
      <c r="K50" s="129">
        <f t="shared" si="2"/>
        <v>117.60631407270456</v>
      </c>
      <c r="L50" s="447">
        <f t="shared" si="3"/>
        <v>44.229166064981946</v>
      </c>
    </row>
    <row r="51" spans="1:12" x14ac:dyDescent="0.25">
      <c r="A51" s="128">
        <v>3114</v>
      </c>
      <c r="B51" s="518" t="s">
        <v>120</v>
      </c>
      <c r="C51" s="519"/>
      <c r="D51" s="519"/>
      <c r="E51" s="519"/>
      <c r="F51" s="519"/>
      <c r="G51" s="520"/>
      <c r="H51" s="129">
        <v>30257.51</v>
      </c>
      <c r="I51" s="130">
        <v>0</v>
      </c>
      <c r="J51" s="129">
        <v>0</v>
      </c>
      <c r="K51" s="129">
        <f t="shared" si="2"/>
        <v>0</v>
      </c>
      <c r="L51" s="447">
        <v>0</v>
      </c>
    </row>
    <row r="52" spans="1:12" x14ac:dyDescent="0.25">
      <c r="A52" s="126">
        <v>312</v>
      </c>
      <c r="B52" s="540" t="s">
        <v>178</v>
      </c>
      <c r="C52" s="541"/>
      <c r="D52" s="541"/>
      <c r="E52" s="541"/>
      <c r="F52" s="541"/>
      <c r="G52" s="542"/>
      <c r="H52" s="127">
        <f>H53</f>
        <v>32113.58</v>
      </c>
      <c r="I52" s="131">
        <v>107000</v>
      </c>
      <c r="J52" s="127">
        <v>57621.89</v>
      </c>
      <c r="K52" s="127">
        <f t="shared" si="2"/>
        <v>179.43153644034703</v>
      </c>
      <c r="L52" s="448">
        <f t="shared" si="3"/>
        <v>53.852233644859815</v>
      </c>
    </row>
    <row r="53" spans="1:12" x14ac:dyDescent="0.25">
      <c r="A53" s="128">
        <v>3121</v>
      </c>
      <c r="B53" s="518" t="s">
        <v>178</v>
      </c>
      <c r="C53" s="519"/>
      <c r="D53" s="519"/>
      <c r="E53" s="519"/>
      <c r="F53" s="519"/>
      <c r="G53" s="520"/>
      <c r="H53" s="129">
        <v>32113.58</v>
      </c>
      <c r="I53" s="130">
        <v>107000</v>
      </c>
      <c r="J53" s="129">
        <v>57621.89</v>
      </c>
      <c r="K53" s="129">
        <f t="shared" si="2"/>
        <v>179.43153644034703</v>
      </c>
      <c r="L53" s="447">
        <f t="shared" si="3"/>
        <v>53.852233644859815</v>
      </c>
    </row>
    <row r="54" spans="1:12" x14ac:dyDescent="0.25">
      <c r="A54" s="126">
        <v>313</v>
      </c>
      <c r="B54" s="540" t="s">
        <v>44</v>
      </c>
      <c r="C54" s="541"/>
      <c r="D54" s="541"/>
      <c r="E54" s="541"/>
      <c r="F54" s="541"/>
      <c r="G54" s="542"/>
      <c r="H54" s="127">
        <v>149278.87</v>
      </c>
      <c r="I54" s="131">
        <v>350000</v>
      </c>
      <c r="J54" s="127">
        <v>178975.18</v>
      </c>
      <c r="K54" s="127">
        <f t="shared" si="2"/>
        <v>119.89317711207219</v>
      </c>
      <c r="L54" s="448">
        <f t="shared" si="3"/>
        <v>51.135765714285711</v>
      </c>
    </row>
    <row r="55" spans="1:12" x14ac:dyDescent="0.25">
      <c r="A55" s="128">
        <v>3132</v>
      </c>
      <c r="B55" s="518" t="s">
        <v>61</v>
      </c>
      <c r="C55" s="519"/>
      <c r="D55" s="519"/>
      <c r="E55" s="519"/>
      <c r="F55" s="519"/>
      <c r="G55" s="520"/>
      <c r="H55" s="129">
        <v>149278.87</v>
      </c>
      <c r="I55" s="130">
        <v>350000</v>
      </c>
      <c r="J55" s="129">
        <v>178975.18</v>
      </c>
      <c r="K55" s="129">
        <f t="shared" si="2"/>
        <v>119.89317711207219</v>
      </c>
      <c r="L55" s="447">
        <f t="shared" si="3"/>
        <v>51.135765714285711</v>
      </c>
    </row>
    <row r="56" spans="1:12" x14ac:dyDescent="0.25">
      <c r="A56" s="126">
        <v>32</v>
      </c>
      <c r="B56" s="540" t="s">
        <v>7</v>
      </c>
      <c r="C56" s="541"/>
      <c r="D56" s="541"/>
      <c r="E56" s="541"/>
      <c r="F56" s="541"/>
      <c r="G56" s="542"/>
      <c r="H56" s="131">
        <f>H57+H61+H68+H80</f>
        <v>455423.71</v>
      </c>
      <c r="I56" s="131">
        <f>I57+I61+I68+I80+I78</f>
        <v>967500</v>
      </c>
      <c r="J56" s="131">
        <f>J57+J61+J68+J80+J78</f>
        <v>581971.97</v>
      </c>
      <c r="K56" s="127">
        <f t="shared" si="2"/>
        <v>127.78692835293973</v>
      </c>
      <c r="L56" s="448">
        <f t="shared" si="3"/>
        <v>60.152141602067175</v>
      </c>
    </row>
    <row r="57" spans="1:12" x14ac:dyDescent="0.25">
      <c r="A57" s="126">
        <v>321</v>
      </c>
      <c r="B57" s="540" t="s">
        <v>48</v>
      </c>
      <c r="C57" s="541"/>
      <c r="D57" s="541"/>
      <c r="E57" s="541"/>
      <c r="F57" s="541"/>
      <c r="G57" s="542"/>
      <c r="H57" s="127">
        <f>H58+H59+H60</f>
        <v>42500.26</v>
      </c>
      <c r="I57" s="127">
        <f t="shared" ref="I57:J57" si="4">I58+I59+I60</f>
        <v>84000</v>
      </c>
      <c r="J57" s="127">
        <f t="shared" si="4"/>
        <v>35931.090000000004</v>
      </c>
      <c r="K57" s="127">
        <f t="shared" si="2"/>
        <v>84.543223970865128</v>
      </c>
      <c r="L57" s="448">
        <f t="shared" si="3"/>
        <v>42.775107142857152</v>
      </c>
    </row>
    <row r="58" spans="1:12" x14ac:dyDescent="0.25">
      <c r="A58" s="128">
        <v>3211</v>
      </c>
      <c r="B58" s="518" t="s">
        <v>63</v>
      </c>
      <c r="C58" s="519"/>
      <c r="D58" s="519"/>
      <c r="E58" s="519"/>
      <c r="F58" s="519"/>
      <c r="G58" s="520"/>
      <c r="H58" s="129">
        <v>2202.9299999999998</v>
      </c>
      <c r="I58" s="129">
        <v>7000</v>
      </c>
      <c r="J58" s="129">
        <v>2913.24</v>
      </c>
      <c r="K58" s="129">
        <f t="shared" si="2"/>
        <v>132.24387520257113</v>
      </c>
      <c r="L58" s="447">
        <f t="shared" si="3"/>
        <v>41.617714285714278</v>
      </c>
    </row>
    <row r="59" spans="1:12" x14ac:dyDescent="0.25">
      <c r="A59" s="128">
        <v>3212</v>
      </c>
      <c r="B59" s="518" t="s">
        <v>179</v>
      </c>
      <c r="C59" s="519"/>
      <c r="D59" s="519"/>
      <c r="E59" s="519"/>
      <c r="F59" s="519"/>
      <c r="G59" s="520"/>
      <c r="H59" s="129">
        <v>37585.51</v>
      </c>
      <c r="I59" s="129">
        <v>70000</v>
      </c>
      <c r="J59" s="129">
        <v>30972.12</v>
      </c>
      <c r="K59" s="129">
        <f t="shared" si="2"/>
        <v>82.404415957106863</v>
      </c>
      <c r="L59" s="447">
        <f t="shared" si="3"/>
        <v>44.245885714285713</v>
      </c>
    </row>
    <row r="60" spans="1:12" x14ac:dyDescent="0.25">
      <c r="A60" s="128">
        <v>3213</v>
      </c>
      <c r="B60" s="518" t="s">
        <v>53</v>
      </c>
      <c r="C60" s="519"/>
      <c r="D60" s="519"/>
      <c r="E60" s="519"/>
      <c r="F60" s="519"/>
      <c r="G60" s="520"/>
      <c r="H60" s="129">
        <v>2711.82</v>
      </c>
      <c r="I60" s="129">
        <v>7000</v>
      </c>
      <c r="J60" s="129">
        <v>2045.73</v>
      </c>
      <c r="K60" s="129">
        <f t="shared" si="2"/>
        <v>75.43752903953802</v>
      </c>
      <c r="L60" s="447">
        <f t="shared" si="3"/>
        <v>29.224714285714288</v>
      </c>
    </row>
    <row r="61" spans="1:12" x14ac:dyDescent="0.25">
      <c r="A61" s="126">
        <v>322</v>
      </c>
      <c r="B61" s="540" t="s">
        <v>49</v>
      </c>
      <c r="C61" s="541"/>
      <c r="D61" s="541"/>
      <c r="E61" s="541"/>
      <c r="F61" s="541"/>
      <c r="G61" s="542"/>
      <c r="H61" s="127">
        <f>H62+H63+H64+H65+H66+H67</f>
        <v>263579.67</v>
      </c>
      <c r="I61" s="127">
        <f t="shared" ref="I61:J61" si="5">I62+I63+I64+I65+I66+I67</f>
        <v>62400</v>
      </c>
      <c r="J61" s="127">
        <f t="shared" si="5"/>
        <v>34561.370000000003</v>
      </c>
      <c r="K61" s="127">
        <f t="shared" si="2"/>
        <v>13.112304905761512</v>
      </c>
      <c r="L61" s="448">
        <f t="shared" si="3"/>
        <v>55.3868108974359</v>
      </c>
    </row>
    <row r="62" spans="1:12" x14ac:dyDescent="0.25">
      <c r="A62" s="128">
        <v>3221</v>
      </c>
      <c r="B62" s="518" t="s">
        <v>54</v>
      </c>
      <c r="C62" s="519"/>
      <c r="D62" s="519"/>
      <c r="E62" s="519"/>
      <c r="F62" s="519"/>
      <c r="G62" s="520"/>
      <c r="H62" s="129">
        <v>12058.72</v>
      </c>
      <c r="I62" s="129">
        <v>25000</v>
      </c>
      <c r="J62" s="129">
        <v>12444.8</v>
      </c>
      <c r="K62" s="129">
        <f t="shared" si="2"/>
        <v>103.20166651186859</v>
      </c>
      <c r="L62" s="447">
        <f t="shared" si="3"/>
        <v>49.779199999999996</v>
      </c>
    </row>
    <row r="63" spans="1:12" x14ac:dyDescent="0.25">
      <c r="A63" s="128">
        <v>3222</v>
      </c>
      <c r="B63" s="518" t="s">
        <v>55</v>
      </c>
      <c r="C63" s="519"/>
      <c r="D63" s="519"/>
      <c r="E63" s="519"/>
      <c r="F63" s="519"/>
      <c r="G63" s="520"/>
      <c r="H63" s="129">
        <v>227736.3</v>
      </c>
      <c r="I63" s="129">
        <v>0</v>
      </c>
      <c r="J63" s="129">
        <v>830.27</v>
      </c>
      <c r="K63" s="129">
        <f t="shared" si="2"/>
        <v>0.36457516873682416</v>
      </c>
      <c r="L63" s="447">
        <v>0</v>
      </c>
    </row>
    <row r="64" spans="1:12" x14ac:dyDescent="0.25">
      <c r="A64" s="128">
        <v>3223</v>
      </c>
      <c r="B64" s="518" t="s">
        <v>67</v>
      </c>
      <c r="C64" s="519"/>
      <c r="D64" s="519"/>
      <c r="E64" s="519"/>
      <c r="F64" s="519"/>
      <c r="G64" s="520"/>
      <c r="H64" s="129">
        <v>21953.71</v>
      </c>
      <c r="I64" s="129">
        <v>30000</v>
      </c>
      <c r="J64" s="129">
        <v>19134.39</v>
      </c>
      <c r="K64" s="129">
        <f t="shared" si="2"/>
        <v>87.157888120048952</v>
      </c>
      <c r="L64" s="447">
        <f t="shared" si="3"/>
        <v>63.781299999999995</v>
      </c>
    </row>
    <row r="65" spans="1:12" x14ac:dyDescent="0.25">
      <c r="A65" s="128">
        <v>3224</v>
      </c>
      <c r="B65" s="518" t="s">
        <v>69</v>
      </c>
      <c r="C65" s="519"/>
      <c r="D65" s="519"/>
      <c r="E65" s="519"/>
      <c r="F65" s="519"/>
      <c r="G65" s="520"/>
      <c r="H65" s="129">
        <v>84.72</v>
      </c>
      <c r="I65" s="129">
        <v>1200</v>
      </c>
      <c r="J65" s="129">
        <v>59.06</v>
      </c>
      <c r="K65" s="129">
        <f t="shared" si="2"/>
        <v>69.711992445703501</v>
      </c>
      <c r="L65" s="447">
        <f t="shared" si="3"/>
        <v>4.9216666666666669</v>
      </c>
    </row>
    <row r="66" spans="1:12" x14ac:dyDescent="0.25">
      <c r="A66" s="128">
        <v>3225</v>
      </c>
      <c r="B66" s="518" t="s">
        <v>180</v>
      </c>
      <c r="C66" s="519"/>
      <c r="D66" s="519"/>
      <c r="E66" s="519"/>
      <c r="F66" s="519"/>
      <c r="G66" s="520"/>
      <c r="H66" s="129">
        <v>1610.82</v>
      </c>
      <c r="I66" s="129">
        <v>5200</v>
      </c>
      <c r="J66" s="129">
        <v>1672.41</v>
      </c>
      <c r="K66" s="129">
        <f t="shared" si="2"/>
        <v>103.82351845643834</v>
      </c>
      <c r="L66" s="447">
        <f t="shared" si="3"/>
        <v>32.161730769230772</v>
      </c>
    </row>
    <row r="67" spans="1:12" x14ac:dyDescent="0.25">
      <c r="A67" s="128">
        <v>3227</v>
      </c>
      <c r="B67" s="518" t="s">
        <v>181</v>
      </c>
      <c r="C67" s="519"/>
      <c r="D67" s="519"/>
      <c r="E67" s="519"/>
      <c r="F67" s="519"/>
      <c r="G67" s="520"/>
      <c r="H67" s="129">
        <v>135.4</v>
      </c>
      <c r="I67" s="129">
        <v>1000</v>
      </c>
      <c r="J67" s="129">
        <v>420.44</v>
      </c>
      <c r="K67" s="129">
        <f t="shared" si="2"/>
        <v>310.51698670605612</v>
      </c>
      <c r="L67" s="447">
        <f t="shared" si="3"/>
        <v>42.043999999999997</v>
      </c>
    </row>
    <row r="68" spans="1:12" x14ac:dyDescent="0.25">
      <c r="A68" s="132">
        <v>323</v>
      </c>
      <c r="B68" s="541" t="s">
        <v>182</v>
      </c>
      <c r="C68" s="541"/>
      <c r="D68" s="541"/>
      <c r="E68" s="541"/>
      <c r="F68" s="541"/>
      <c r="G68" s="542"/>
      <c r="H68" s="127">
        <f>H69+H70+H71+H72+H73+H74+H75+H76+H77</f>
        <v>131422.06999999998</v>
      </c>
      <c r="I68" s="127">
        <f t="shared" ref="I68:J68" si="6">I69+I70+I71+I72+I73+I74+I75+I76+I77</f>
        <v>303300</v>
      </c>
      <c r="J68" s="127">
        <f t="shared" si="6"/>
        <v>161381.88999999998</v>
      </c>
      <c r="K68" s="127">
        <f t="shared" si="2"/>
        <v>122.79664290784646</v>
      </c>
      <c r="L68" s="448">
        <f t="shared" si="3"/>
        <v>53.208667985492909</v>
      </c>
    </row>
    <row r="69" spans="1:12" x14ac:dyDescent="0.25">
      <c r="A69" s="128">
        <v>3231</v>
      </c>
      <c r="B69" s="518" t="s">
        <v>72</v>
      </c>
      <c r="C69" s="519"/>
      <c r="D69" s="519"/>
      <c r="E69" s="519"/>
      <c r="F69" s="519"/>
      <c r="G69" s="520"/>
      <c r="H69" s="129">
        <v>8208.2000000000007</v>
      </c>
      <c r="I69" s="129">
        <v>18300</v>
      </c>
      <c r="J69" s="129">
        <v>7834.83</v>
      </c>
      <c r="K69" s="129">
        <f t="shared" si="2"/>
        <v>95.451256061012145</v>
      </c>
      <c r="L69" s="447">
        <f t="shared" si="3"/>
        <v>42.813278688524591</v>
      </c>
    </row>
    <row r="70" spans="1:12" x14ac:dyDescent="0.25">
      <c r="A70" s="128">
        <v>3232</v>
      </c>
      <c r="B70" s="518" t="s">
        <v>74</v>
      </c>
      <c r="C70" s="519"/>
      <c r="D70" s="519"/>
      <c r="E70" s="519"/>
      <c r="F70" s="519"/>
      <c r="G70" s="520"/>
      <c r="H70" s="129">
        <v>24397.040000000001</v>
      </c>
      <c r="I70" s="129">
        <v>60000</v>
      </c>
      <c r="J70" s="129">
        <v>23480</v>
      </c>
      <c r="K70" s="129">
        <f t="shared" si="2"/>
        <v>96.241183356669495</v>
      </c>
      <c r="L70" s="447">
        <f t="shared" si="3"/>
        <v>39.133333333333333</v>
      </c>
    </row>
    <row r="71" spans="1:12" x14ac:dyDescent="0.25">
      <c r="A71" s="128">
        <v>3233</v>
      </c>
      <c r="B71" s="518" t="s">
        <v>122</v>
      </c>
      <c r="C71" s="519"/>
      <c r="D71" s="519"/>
      <c r="E71" s="519"/>
      <c r="F71" s="519"/>
      <c r="G71" s="520"/>
      <c r="H71" s="129">
        <v>357.23</v>
      </c>
      <c r="I71" s="129">
        <v>3500</v>
      </c>
      <c r="J71" s="129">
        <v>190</v>
      </c>
      <c r="K71" s="129">
        <f t="shared" si="2"/>
        <v>53.187022366542557</v>
      </c>
      <c r="L71" s="447">
        <f t="shared" si="3"/>
        <v>5.4285714285714288</v>
      </c>
    </row>
    <row r="72" spans="1:12" x14ac:dyDescent="0.25">
      <c r="A72" s="128">
        <v>3234</v>
      </c>
      <c r="B72" s="518" t="s">
        <v>76</v>
      </c>
      <c r="C72" s="519"/>
      <c r="D72" s="519"/>
      <c r="E72" s="519"/>
      <c r="F72" s="519"/>
      <c r="G72" s="520"/>
      <c r="H72" s="129">
        <v>9663.59</v>
      </c>
      <c r="I72" s="129">
        <v>21000</v>
      </c>
      <c r="J72" s="129">
        <v>10552.03</v>
      </c>
      <c r="K72" s="129">
        <f t="shared" si="2"/>
        <v>109.19368474862863</v>
      </c>
      <c r="L72" s="447">
        <f t="shared" si="3"/>
        <v>50.247761904761909</v>
      </c>
    </row>
    <row r="73" spans="1:12" x14ac:dyDescent="0.25">
      <c r="A73" s="128">
        <v>3235</v>
      </c>
      <c r="B73" s="518" t="s">
        <v>58</v>
      </c>
      <c r="C73" s="519"/>
      <c r="D73" s="519"/>
      <c r="E73" s="519"/>
      <c r="F73" s="519"/>
      <c r="G73" s="520"/>
      <c r="H73" s="129">
        <v>2145.2800000000002</v>
      </c>
      <c r="I73" s="129">
        <v>4500</v>
      </c>
      <c r="J73" s="129">
        <v>2283.61</v>
      </c>
      <c r="K73" s="129">
        <f t="shared" si="2"/>
        <v>106.44810933770883</v>
      </c>
      <c r="L73" s="447">
        <f t="shared" si="3"/>
        <v>50.746888888888897</v>
      </c>
    </row>
    <row r="74" spans="1:12" x14ac:dyDescent="0.25">
      <c r="A74" s="128">
        <v>3236</v>
      </c>
      <c r="B74" s="518" t="s">
        <v>155</v>
      </c>
      <c r="C74" s="519"/>
      <c r="D74" s="519"/>
      <c r="E74" s="519"/>
      <c r="F74" s="519"/>
      <c r="G74" s="520"/>
      <c r="H74" s="129">
        <v>29195.119999999999</v>
      </c>
      <c r="I74" s="129">
        <v>70000</v>
      </c>
      <c r="J74" s="129">
        <v>42247.35</v>
      </c>
      <c r="K74" s="129">
        <f t="shared" si="2"/>
        <v>144.70688937055235</v>
      </c>
      <c r="L74" s="447">
        <f t="shared" si="3"/>
        <v>60.353357142857142</v>
      </c>
    </row>
    <row r="75" spans="1:12" x14ac:dyDescent="0.25">
      <c r="A75" s="128">
        <v>3237</v>
      </c>
      <c r="B75" s="518" t="s">
        <v>56</v>
      </c>
      <c r="C75" s="519"/>
      <c r="D75" s="519"/>
      <c r="E75" s="519"/>
      <c r="F75" s="519"/>
      <c r="G75" s="520"/>
      <c r="H75" s="129">
        <v>13346.65</v>
      </c>
      <c r="I75" s="129">
        <v>47000</v>
      </c>
      <c r="J75" s="129">
        <v>32765.9</v>
      </c>
      <c r="K75" s="129">
        <f t="shared" si="2"/>
        <v>245.49905781600629</v>
      </c>
      <c r="L75" s="447">
        <f t="shared" si="3"/>
        <v>69.714680851063832</v>
      </c>
    </row>
    <row r="76" spans="1:12" x14ac:dyDescent="0.25">
      <c r="A76" s="128">
        <v>3238</v>
      </c>
      <c r="B76" s="518" t="s">
        <v>78</v>
      </c>
      <c r="C76" s="519"/>
      <c r="D76" s="519"/>
      <c r="E76" s="519"/>
      <c r="F76" s="519"/>
      <c r="G76" s="520"/>
      <c r="H76" s="129">
        <v>24617.43</v>
      </c>
      <c r="I76" s="129">
        <v>48000</v>
      </c>
      <c r="J76" s="129">
        <v>26218.74</v>
      </c>
      <c r="K76" s="129">
        <f t="shared" si="2"/>
        <v>106.50478136832318</v>
      </c>
      <c r="L76" s="447">
        <f t="shared" si="3"/>
        <v>54.622374999999998</v>
      </c>
    </row>
    <row r="77" spans="1:12" x14ac:dyDescent="0.25">
      <c r="A77" s="128">
        <v>3239</v>
      </c>
      <c r="B77" s="518" t="s">
        <v>57</v>
      </c>
      <c r="C77" s="519"/>
      <c r="D77" s="519"/>
      <c r="E77" s="519"/>
      <c r="F77" s="519"/>
      <c r="G77" s="520"/>
      <c r="H77" s="129">
        <v>19491.53</v>
      </c>
      <c r="I77" s="129">
        <v>31000</v>
      </c>
      <c r="J77" s="129">
        <v>15809.43</v>
      </c>
      <c r="K77" s="129">
        <f>J77/H77*100</f>
        <v>81.109230522180667</v>
      </c>
      <c r="L77" s="447">
        <f t="shared" si="3"/>
        <v>50.998161290322585</v>
      </c>
    </row>
    <row r="78" spans="1:12" x14ac:dyDescent="0.25">
      <c r="A78" s="126">
        <v>325</v>
      </c>
      <c r="B78" s="540" t="s">
        <v>285</v>
      </c>
      <c r="C78" s="541"/>
      <c r="D78" s="541"/>
      <c r="E78" s="541"/>
      <c r="F78" s="541"/>
      <c r="G78" s="542"/>
      <c r="H78" s="127">
        <v>0</v>
      </c>
      <c r="I78" s="127">
        <v>480000</v>
      </c>
      <c r="J78" s="127">
        <f>J79</f>
        <v>328628.27</v>
      </c>
      <c r="K78" s="129">
        <v>0</v>
      </c>
      <c r="L78" s="447">
        <f t="shared" si="3"/>
        <v>68.464222916666671</v>
      </c>
    </row>
    <row r="79" spans="1:12" x14ac:dyDescent="0.25">
      <c r="A79" s="128">
        <v>3251</v>
      </c>
      <c r="B79" s="518" t="s">
        <v>285</v>
      </c>
      <c r="C79" s="519"/>
      <c r="D79" s="519"/>
      <c r="E79" s="519"/>
      <c r="F79" s="519"/>
      <c r="G79" s="520"/>
      <c r="H79" s="129">
        <v>0</v>
      </c>
      <c r="I79" s="129">
        <v>480000</v>
      </c>
      <c r="J79" s="129">
        <v>328628.27</v>
      </c>
      <c r="K79" s="129">
        <v>0</v>
      </c>
      <c r="L79" s="447">
        <f t="shared" si="3"/>
        <v>68.464222916666671</v>
      </c>
    </row>
    <row r="80" spans="1:12" x14ac:dyDescent="0.25">
      <c r="A80" s="126">
        <v>329</v>
      </c>
      <c r="B80" s="540" t="s">
        <v>183</v>
      </c>
      <c r="C80" s="541"/>
      <c r="D80" s="541"/>
      <c r="E80" s="541"/>
      <c r="F80" s="541"/>
      <c r="G80" s="542"/>
      <c r="H80" s="127">
        <f>H81+H82+H83+H84+H85+H86</f>
        <v>17921.710000000003</v>
      </c>
      <c r="I80" s="127">
        <f t="shared" ref="I80:J80" si="7">I81+I82+I83+I84+I85+I86</f>
        <v>37800</v>
      </c>
      <c r="J80" s="127">
        <f t="shared" si="7"/>
        <v>21469.35</v>
      </c>
      <c r="K80" s="127">
        <f t="shared" si="2"/>
        <v>119.795209274115</v>
      </c>
      <c r="L80" s="448">
        <f t="shared" si="3"/>
        <v>56.797222222222224</v>
      </c>
    </row>
    <row r="81" spans="1:12" x14ac:dyDescent="0.25">
      <c r="A81" s="128">
        <v>3291</v>
      </c>
      <c r="B81" s="518" t="s">
        <v>184</v>
      </c>
      <c r="C81" s="519"/>
      <c r="D81" s="519"/>
      <c r="E81" s="519"/>
      <c r="F81" s="519"/>
      <c r="G81" s="520"/>
      <c r="H81" s="129">
        <v>5736.98</v>
      </c>
      <c r="I81" s="129">
        <v>13500</v>
      </c>
      <c r="J81" s="129">
        <v>6637.57</v>
      </c>
      <c r="K81" s="129">
        <f t="shared" si="2"/>
        <v>115.69798047056116</v>
      </c>
      <c r="L81" s="447">
        <f t="shared" si="3"/>
        <v>49.167185185185183</v>
      </c>
    </row>
    <row r="82" spans="1:12" x14ac:dyDescent="0.25">
      <c r="A82" s="128">
        <v>3292</v>
      </c>
      <c r="B82" s="518" t="s">
        <v>123</v>
      </c>
      <c r="C82" s="519"/>
      <c r="D82" s="519"/>
      <c r="E82" s="519"/>
      <c r="F82" s="519"/>
      <c r="G82" s="520"/>
      <c r="H82" s="129">
        <v>8644.2199999999993</v>
      </c>
      <c r="I82" s="129">
        <v>12000</v>
      </c>
      <c r="J82" s="129">
        <v>11322.98</v>
      </c>
      <c r="K82" s="129">
        <f t="shared" si="2"/>
        <v>130.98903082059456</v>
      </c>
      <c r="L82" s="447">
        <f t="shared" si="3"/>
        <v>94.358166666666662</v>
      </c>
    </row>
    <row r="83" spans="1:12" x14ac:dyDescent="0.25">
      <c r="A83" s="128">
        <v>3293</v>
      </c>
      <c r="B83" s="518" t="s">
        <v>83</v>
      </c>
      <c r="C83" s="519"/>
      <c r="D83" s="519"/>
      <c r="E83" s="519"/>
      <c r="F83" s="519"/>
      <c r="G83" s="520"/>
      <c r="H83" s="129">
        <v>901.37</v>
      </c>
      <c r="I83" s="129">
        <v>6000</v>
      </c>
      <c r="J83" s="129">
        <v>875.34</v>
      </c>
      <c r="K83" s="129">
        <f t="shared" si="2"/>
        <v>97.112173691159015</v>
      </c>
      <c r="L83" s="447">
        <f t="shared" si="3"/>
        <v>14.588999999999999</v>
      </c>
    </row>
    <row r="84" spans="1:12" x14ac:dyDescent="0.25">
      <c r="A84" s="128">
        <v>3294</v>
      </c>
      <c r="B84" s="518" t="s">
        <v>185</v>
      </c>
      <c r="C84" s="519"/>
      <c r="D84" s="519"/>
      <c r="E84" s="519"/>
      <c r="F84" s="519"/>
      <c r="G84" s="520"/>
      <c r="H84" s="129">
        <v>893.67</v>
      </c>
      <c r="I84" s="129">
        <v>1850</v>
      </c>
      <c r="J84" s="129">
        <v>924.3</v>
      </c>
      <c r="K84" s="129">
        <f t="shared" si="2"/>
        <v>103.4274396589345</v>
      </c>
      <c r="L84" s="447">
        <f t="shared" si="3"/>
        <v>49.962162162162159</v>
      </c>
    </row>
    <row r="85" spans="1:12" x14ac:dyDescent="0.25">
      <c r="A85" s="128">
        <v>3295</v>
      </c>
      <c r="B85" s="518" t="s">
        <v>84</v>
      </c>
      <c r="C85" s="519"/>
      <c r="D85" s="519"/>
      <c r="E85" s="519"/>
      <c r="F85" s="519"/>
      <c r="G85" s="520"/>
      <c r="H85" s="129">
        <v>382.32</v>
      </c>
      <c r="I85" s="129">
        <v>950</v>
      </c>
      <c r="J85" s="129">
        <v>623.62</v>
      </c>
      <c r="K85" s="129">
        <f t="shared" si="2"/>
        <v>163.11466834065703</v>
      </c>
      <c r="L85" s="447">
        <f t="shared" si="3"/>
        <v>65.644210526315788</v>
      </c>
    </row>
    <row r="86" spans="1:12" x14ac:dyDescent="0.25">
      <c r="A86" s="128">
        <v>3299</v>
      </c>
      <c r="B86" s="518" t="s">
        <v>186</v>
      </c>
      <c r="C86" s="519"/>
      <c r="D86" s="519"/>
      <c r="E86" s="519"/>
      <c r="F86" s="519"/>
      <c r="G86" s="520"/>
      <c r="H86" s="129">
        <v>1363.15</v>
      </c>
      <c r="I86" s="129">
        <v>3500</v>
      </c>
      <c r="J86" s="129">
        <v>1085.54</v>
      </c>
      <c r="K86" s="129">
        <f t="shared" si="2"/>
        <v>79.634669698859256</v>
      </c>
      <c r="L86" s="447">
        <f t="shared" si="3"/>
        <v>31.015428571428572</v>
      </c>
    </row>
    <row r="87" spans="1:12" x14ac:dyDescent="0.25">
      <c r="A87" s="126">
        <v>34</v>
      </c>
      <c r="B87" s="540" t="s">
        <v>187</v>
      </c>
      <c r="C87" s="541"/>
      <c r="D87" s="541"/>
      <c r="E87" s="541"/>
      <c r="F87" s="541"/>
      <c r="G87" s="542"/>
      <c r="H87" s="127">
        <v>1355.67</v>
      </c>
      <c r="I87" s="131">
        <v>2800</v>
      </c>
      <c r="J87" s="127">
        <f>J88</f>
        <v>36743.86</v>
      </c>
      <c r="K87" s="127">
        <f t="shared" si="2"/>
        <v>2710.3837954664482</v>
      </c>
      <c r="L87" s="448">
        <f t="shared" si="3"/>
        <v>1312.2807142857143</v>
      </c>
    </row>
    <row r="88" spans="1:12" x14ac:dyDescent="0.25">
      <c r="A88" s="126">
        <v>343</v>
      </c>
      <c r="B88" s="540" t="s">
        <v>51</v>
      </c>
      <c r="C88" s="541"/>
      <c r="D88" s="541"/>
      <c r="E88" s="541"/>
      <c r="F88" s="541"/>
      <c r="G88" s="542"/>
      <c r="H88" s="127">
        <v>1355.67</v>
      </c>
      <c r="I88" s="131">
        <v>2800</v>
      </c>
      <c r="J88" s="127">
        <f>J91+J90+J89</f>
        <v>36743.86</v>
      </c>
      <c r="K88" s="127">
        <f t="shared" si="2"/>
        <v>2710.3837954664482</v>
      </c>
      <c r="L88" s="448">
        <f t="shared" si="3"/>
        <v>1312.2807142857143</v>
      </c>
    </row>
    <row r="89" spans="1:12" x14ac:dyDescent="0.25">
      <c r="A89" s="128">
        <v>3431</v>
      </c>
      <c r="B89" s="518" t="s">
        <v>87</v>
      </c>
      <c r="C89" s="519"/>
      <c r="D89" s="519"/>
      <c r="E89" s="519"/>
      <c r="F89" s="519"/>
      <c r="G89" s="520"/>
      <c r="H89" s="129">
        <v>1355.67</v>
      </c>
      <c r="I89" s="129">
        <v>2800</v>
      </c>
      <c r="J89" s="129">
        <v>1743.76</v>
      </c>
      <c r="K89" s="129">
        <f t="shared" si="2"/>
        <v>128.62717327963293</v>
      </c>
      <c r="L89" s="447">
        <f t="shared" si="3"/>
        <v>62.277142857142856</v>
      </c>
    </row>
    <row r="90" spans="1:12" x14ac:dyDescent="0.25">
      <c r="A90" s="128">
        <v>3433</v>
      </c>
      <c r="B90" s="518" t="s">
        <v>287</v>
      </c>
      <c r="C90" s="519"/>
      <c r="D90" s="519"/>
      <c r="E90" s="519"/>
      <c r="F90" s="519"/>
      <c r="G90" s="520"/>
      <c r="H90" s="129">
        <v>0</v>
      </c>
      <c r="I90" s="129">
        <v>0</v>
      </c>
      <c r="J90" s="129">
        <v>0.1</v>
      </c>
      <c r="K90" s="129">
        <v>0</v>
      </c>
      <c r="L90" s="447">
        <v>0</v>
      </c>
    </row>
    <row r="91" spans="1:12" x14ac:dyDescent="0.25">
      <c r="A91" s="128">
        <v>3434</v>
      </c>
      <c r="B91" s="518" t="s">
        <v>288</v>
      </c>
      <c r="C91" s="519"/>
      <c r="D91" s="519"/>
      <c r="E91" s="519"/>
      <c r="F91" s="519"/>
      <c r="G91" s="520"/>
      <c r="H91" s="129">
        <v>0</v>
      </c>
      <c r="I91" s="129">
        <v>0</v>
      </c>
      <c r="J91" s="129">
        <v>35000</v>
      </c>
      <c r="K91" s="129">
        <v>0</v>
      </c>
      <c r="L91" s="447">
        <v>0</v>
      </c>
    </row>
    <row r="92" spans="1:12" x14ac:dyDescent="0.25">
      <c r="A92" s="126">
        <v>36</v>
      </c>
      <c r="B92" s="540" t="s">
        <v>253</v>
      </c>
      <c r="C92" s="541"/>
      <c r="D92" s="541"/>
      <c r="E92" s="541"/>
      <c r="F92" s="541"/>
      <c r="G92" s="542"/>
      <c r="H92" s="129">
        <v>0</v>
      </c>
      <c r="I92" s="129">
        <v>0</v>
      </c>
      <c r="J92" s="129">
        <v>0</v>
      </c>
      <c r="K92" s="129">
        <v>0</v>
      </c>
      <c r="L92" s="447">
        <v>0</v>
      </c>
    </row>
    <row r="93" spans="1:12" x14ac:dyDescent="0.25">
      <c r="A93" s="126">
        <v>369</v>
      </c>
      <c r="B93" s="540" t="s">
        <v>254</v>
      </c>
      <c r="C93" s="541"/>
      <c r="D93" s="541"/>
      <c r="E93" s="541"/>
      <c r="F93" s="541"/>
      <c r="G93" s="542"/>
      <c r="H93" s="129">
        <v>0</v>
      </c>
      <c r="I93" s="129">
        <v>0</v>
      </c>
      <c r="J93" s="129">
        <v>0</v>
      </c>
      <c r="K93" s="129">
        <v>0</v>
      </c>
      <c r="L93" s="447">
        <v>0</v>
      </c>
    </row>
    <row r="94" spans="1:12" x14ac:dyDescent="0.25">
      <c r="A94" s="128">
        <v>3691</v>
      </c>
      <c r="B94" s="518" t="s">
        <v>255</v>
      </c>
      <c r="C94" s="519"/>
      <c r="D94" s="519"/>
      <c r="E94" s="519"/>
      <c r="F94" s="519"/>
      <c r="G94" s="520"/>
      <c r="H94" s="129">
        <v>0</v>
      </c>
      <c r="I94" s="129">
        <v>0</v>
      </c>
      <c r="J94" s="129">
        <v>0</v>
      </c>
      <c r="K94" s="129">
        <v>0</v>
      </c>
      <c r="L94" s="447">
        <v>0</v>
      </c>
    </row>
    <row r="95" spans="1:12" x14ac:dyDescent="0.25">
      <c r="A95" s="126">
        <v>38</v>
      </c>
      <c r="B95" s="555" t="s">
        <v>135</v>
      </c>
      <c r="C95" s="556"/>
      <c r="D95" s="556"/>
      <c r="E95" s="556"/>
      <c r="F95" s="556"/>
      <c r="G95" s="557"/>
      <c r="H95" s="127">
        <v>0</v>
      </c>
      <c r="I95" s="344">
        <v>400</v>
      </c>
      <c r="J95" s="127">
        <v>0</v>
      </c>
      <c r="K95" s="127">
        <v>0</v>
      </c>
      <c r="L95" s="448">
        <f t="shared" si="3"/>
        <v>0</v>
      </c>
    </row>
    <row r="96" spans="1:12" x14ac:dyDescent="0.25">
      <c r="A96" s="126">
        <v>381</v>
      </c>
      <c r="B96" s="555" t="s">
        <v>45</v>
      </c>
      <c r="C96" s="556"/>
      <c r="D96" s="556"/>
      <c r="E96" s="556"/>
      <c r="F96" s="556"/>
      <c r="G96" s="557"/>
      <c r="H96" s="127">
        <v>0</v>
      </c>
      <c r="I96" s="344">
        <v>400</v>
      </c>
      <c r="J96" s="127">
        <v>0</v>
      </c>
      <c r="K96" s="127">
        <v>0</v>
      </c>
      <c r="L96" s="448">
        <f t="shared" si="3"/>
        <v>0</v>
      </c>
    </row>
    <row r="97" spans="1:14" x14ac:dyDescent="0.25">
      <c r="A97" s="128">
        <v>3811</v>
      </c>
      <c r="B97" s="558" t="s">
        <v>136</v>
      </c>
      <c r="C97" s="559"/>
      <c r="D97" s="559"/>
      <c r="E97" s="559"/>
      <c r="F97" s="559"/>
      <c r="G97" s="560"/>
      <c r="H97" s="129">
        <v>0</v>
      </c>
      <c r="I97" s="343">
        <v>400</v>
      </c>
      <c r="J97" s="129">
        <v>0</v>
      </c>
      <c r="K97" s="129">
        <v>0</v>
      </c>
      <c r="L97" s="447">
        <f t="shared" si="3"/>
        <v>0</v>
      </c>
    </row>
    <row r="98" spans="1:14" x14ac:dyDescent="0.25">
      <c r="A98" s="137">
        <v>4</v>
      </c>
      <c r="B98" s="546" t="s">
        <v>206</v>
      </c>
      <c r="C98" s="547"/>
      <c r="D98" s="547"/>
      <c r="E98" s="547"/>
      <c r="F98" s="547"/>
      <c r="G98" s="548"/>
      <c r="H98" s="138">
        <f>H99+H102+H112</f>
        <v>186089.77000000002</v>
      </c>
      <c r="I98" s="138">
        <f t="shared" ref="I98:J98" si="8">I99+I102+I112</f>
        <v>106832.29</v>
      </c>
      <c r="J98" s="138">
        <f t="shared" si="8"/>
        <v>116770.33</v>
      </c>
      <c r="K98" s="139">
        <f>J98/H98*100</f>
        <v>62.749462262218927</v>
      </c>
      <c r="L98" s="445">
        <f>J98/I98*100</f>
        <v>109.30246838292057</v>
      </c>
    </row>
    <row r="99" spans="1:14" x14ac:dyDescent="0.25">
      <c r="A99" s="126">
        <v>41</v>
      </c>
      <c r="B99" s="549" t="s">
        <v>205</v>
      </c>
      <c r="C99" s="550"/>
      <c r="D99" s="550"/>
      <c r="E99" s="550"/>
      <c r="F99" s="550"/>
      <c r="G99" s="551"/>
      <c r="H99" s="127">
        <v>1047.8800000000001</v>
      </c>
      <c r="I99" s="131">
        <v>780</v>
      </c>
      <c r="J99" s="127">
        <v>825</v>
      </c>
      <c r="K99" s="131">
        <f>J99/H99*100</f>
        <v>78.730388975836917</v>
      </c>
      <c r="L99" s="451">
        <f t="shared" ref="L99:L107" si="9">J99/I99*100</f>
        <v>105.76923076923077</v>
      </c>
    </row>
    <row r="100" spans="1:14" x14ac:dyDescent="0.25">
      <c r="A100" s="126">
        <v>412</v>
      </c>
      <c r="B100" s="549" t="s">
        <v>41</v>
      </c>
      <c r="C100" s="550"/>
      <c r="D100" s="550"/>
      <c r="E100" s="550"/>
      <c r="F100" s="550"/>
      <c r="G100" s="551"/>
      <c r="H100" s="127">
        <v>1047.8800000000001</v>
      </c>
      <c r="I100" s="131">
        <v>780</v>
      </c>
      <c r="J100" s="127">
        <v>825</v>
      </c>
      <c r="K100" s="131">
        <f t="shared" ref="K100:K115" si="10">J100/H100*100</f>
        <v>78.730388975836917</v>
      </c>
      <c r="L100" s="451">
        <f t="shared" si="9"/>
        <v>105.76923076923077</v>
      </c>
    </row>
    <row r="101" spans="1:14" x14ac:dyDescent="0.25">
      <c r="A101" s="128">
        <v>4123</v>
      </c>
      <c r="B101" s="552" t="s">
        <v>140</v>
      </c>
      <c r="C101" s="553"/>
      <c r="D101" s="553"/>
      <c r="E101" s="553"/>
      <c r="F101" s="553"/>
      <c r="G101" s="554"/>
      <c r="H101" s="129">
        <v>1047.8800000000001</v>
      </c>
      <c r="I101" s="129">
        <v>780</v>
      </c>
      <c r="J101" s="129">
        <v>825</v>
      </c>
      <c r="K101" s="449">
        <f t="shared" si="10"/>
        <v>78.730388975836917</v>
      </c>
      <c r="L101" s="450">
        <f t="shared" si="9"/>
        <v>105.76923076923077</v>
      </c>
    </row>
    <row r="102" spans="1:14" x14ac:dyDescent="0.25">
      <c r="A102" s="126">
        <v>42</v>
      </c>
      <c r="B102" s="540" t="s">
        <v>188</v>
      </c>
      <c r="C102" s="541"/>
      <c r="D102" s="541"/>
      <c r="E102" s="541"/>
      <c r="F102" s="541"/>
      <c r="G102" s="542"/>
      <c r="H102" s="127">
        <f>H103</f>
        <v>160984.14000000001</v>
      </c>
      <c r="I102" s="131">
        <v>106052.29</v>
      </c>
      <c r="J102" s="127">
        <f>J103</f>
        <v>112191.59</v>
      </c>
      <c r="K102" s="131">
        <f t="shared" si="10"/>
        <v>69.691082612237437</v>
      </c>
      <c r="L102" s="451">
        <f t="shared" si="9"/>
        <v>105.78893675940427</v>
      </c>
    </row>
    <row r="103" spans="1:14" x14ac:dyDescent="0.25">
      <c r="A103" s="126">
        <v>422</v>
      </c>
      <c r="B103" s="540" t="s">
        <v>42</v>
      </c>
      <c r="C103" s="541"/>
      <c r="D103" s="541"/>
      <c r="E103" s="541"/>
      <c r="F103" s="541"/>
      <c r="G103" s="542"/>
      <c r="H103" s="127">
        <f>H104+H106+H107</f>
        <v>160984.14000000001</v>
      </c>
      <c r="I103" s="131">
        <v>106052.29</v>
      </c>
      <c r="J103" s="127">
        <f>J104+J106</f>
        <v>112191.59</v>
      </c>
      <c r="K103" s="131">
        <f t="shared" si="10"/>
        <v>69.691082612237437</v>
      </c>
      <c r="L103" s="451">
        <f t="shared" si="9"/>
        <v>105.78893675940427</v>
      </c>
    </row>
    <row r="104" spans="1:14" x14ac:dyDescent="0.25">
      <c r="A104" s="128">
        <v>4221</v>
      </c>
      <c r="B104" s="518" t="s">
        <v>89</v>
      </c>
      <c r="C104" s="519"/>
      <c r="D104" s="519"/>
      <c r="E104" s="519"/>
      <c r="F104" s="519"/>
      <c r="G104" s="520"/>
      <c r="H104" s="129">
        <v>4573.82</v>
      </c>
      <c r="I104" s="129">
        <v>11560</v>
      </c>
      <c r="J104" s="129">
        <v>11339.51</v>
      </c>
      <c r="K104" s="449">
        <f t="shared" si="10"/>
        <v>247.92208700823383</v>
      </c>
      <c r="L104" s="450">
        <f t="shared" si="9"/>
        <v>98.09264705882353</v>
      </c>
      <c r="N104" s="345"/>
    </row>
    <row r="105" spans="1:14" x14ac:dyDescent="0.25">
      <c r="A105" s="128">
        <v>4223</v>
      </c>
      <c r="B105" s="518" t="s">
        <v>256</v>
      </c>
      <c r="C105" s="519"/>
      <c r="D105" s="519"/>
      <c r="E105" s="519"/>
      <c r="F105" s="519"/>
      <c r="G105" s="520"/>
      <c r="H105" s="129">
        <v>0</v>
      </c>
      <c r="I105" s="129">
        <v>0</v>
      </c>
      <c r="J105" s="129">
        <v>0</v>
      </c>
      <c r="K105" s="449">
        <v>0</v>
      </c>
      <c r="L105" s="450">
        <v>0</v>
      </c>
    </row>
    <row r="106" spans="1:14" x14ac:dyDescent="0.25">
      <c r="A106" s="128">
        <v>4224</v>
      </c>
      <c r="B106" s="518" t="s">
        <v>110</v>
      </c>
      <c r="C106" s="519"/>
      <c r="D106" s="519"/>
      <c r="E106" s="519"/>
      <c r="F106" s="519"/>
      <c r="G106" s="520"/>
      <c r="H106" s="129">
        <v>148663</v>
      </c>
      <c r="I106" s="129">
        <v>89420</v>
      </c>
      <c r="J106" s="129">
        <v>100852.08</v>
      </c>
      <c r="K106" s="449">
        <f t="shared" si="10"/>
        <v>67.839395142032657</v>
      </c>
      <c r="L106" s="450">
        <f t="shared" si="9"/>
        <v>112.78470140908074</v>
      </c>
    </row>
    <row r="107" spans="1:14" x14ac:dyDescent="0.25">
      <c r="A107" s="128">
        <v>4227</v>
      </c>
      <c r="B107" s="518" t="s">
        <v>246</v>
      </c>
      <c r="C107" s="519"/>
      <c r="D107" s="519"/>
      <c r="E107" s="519"/>
      <c r="F107" s="519"/>
      <c r="G107" s="520"/>
      <c r="H107" s="129">
        <v>7747.32</v>
      </c>
      <c r="I107" s="129">
        <v>5072.29</v>
      </c>
      <c r="J107" s="129">
        <v>0</v>
      </c>
      <c r="K107" s="449">
        <v>0</v>
      </c>
      <c r="L107" s="450">
        <f t="shared" si="9"/>
        <v>0</v>
      </c>
    </row>
    <row r="108" spans="1:14" x14ac:dyDescent="0.25">
      <c r="A108" s="126">
        <v>423</v>
      </c>
      <c r="B108" s="540" t="s">
        <v>209</v>
      </c>
      <c r="C108" s="541"/>
      <c r="D108" s="541"/>
      <c r="E108" s="541"/>
      <c r="F108" s="541"/>
      <c r="G108" s="542"/>
      <c r="H108" s="127">
        <v>0</v>
      </c>
      <c r="I108" s="127">
        <v>0</v>
      </c>
      <c r="J108" s="127">
        <v>0</v>
      </c>
      <c r="K108" s="131">
        <v>0</v>
      </c>
      <c r="L108" s="451">
        <v>0</v>
      </c>
    </row>
    <row r="109" spans="1:14" x14ac:dyDescent="0.25">
      <c r="A109" s="128">
        <v>4231</v>
      </c>
      <c r="B109" s="518" t="s">
        <v>175</v>
      </c>
      <c r="C109" s="519"/>
      <c r="D109" s="519"/>
      <c r="E109" s="519"/>
      <c r="F109" s="519"/>
      <c r="G109" s="520"/>
      <c r="H109" s="129">
        <v>0</v>
      </c>
      <c r="I109" s="129">
        <v>0</v>
      </c>
      <c r="J109" s="129">
        <v>0</v>
      </c>
      <c r="K109" s="449">
        <v>0</v>
      </c>
      <c r="L109" s="450">
        <v>0</v>
      </c>
    </row>
    <row r="110" spans="1:14" x14ac:dyDescent="0.25">
      <c r="A110" s="126">
        <v>426</v>
      </c>
      <c r="B110" s="540" t="s">
        <v>46</v>
      </c>
      <c r="C110" s="541"/>
      <c r="D110" s="541"/>
      <c r="E110" s="541"/>
      <c r="F110" s="541"/>
      <c r="G110" s="542"/>
      <c r="H110" s="127">
        <v>0</v>
      </c>
      <c r="I110" s="127">
        <v>0</v>
      </c>
      <c r="J110" s="127">
        <v>0</v>
      </c>
      <c r="K110" s="131">
        <v>0</v>
      </c>
      <c r="L110" s="451">
        <v>0</v>
      </c>
    </row>
    <row r="111" spans="1:14" x14ac:dyDescent="0.25">
      <c r="A111" s="128">
        <v>4262</v>
      </c>
      <c r="B111" s="518" t="s">
        <v>194</v>
      </c>
      <c r="C111" s="519"/>
      <c r="D111" s="519"/>
      <c r="E111" s="519"/>
      <c r="F111" s="519"/>
      <c r="G111" s="520"/>
      <c r="H111" s="129">
        <v>0</v>
      </c>
      <c r="I111" s="129">
        <v>0</v>
      </c>
      <c r="J111" s="129">
        <v>0</v>
      </c>
      <c r="K111" s="449">
        <v>0</v>
      </c>
      <c r="L111" s="450">
        <v>0</v>
      </c>
      <c r="M111" s="345"/>
    </row>
    <row r="112" spans="1:14" x14ac:dyDescent="0.25">
      <c r="A112" s="126">
        <v>45</v>
      </c>
      <c r="B112" s="549" t="s">
        <v>189</v>
      </c>
      <c r="C112" s="550"/>
      <c r="D112" s="550"/>
      <c r="E112" s="550"/>
      <c r="F112" s="550"/>
      <c r="G112" s="551"/>
      <c r="H112" s="127">
        <v>24057.75</v>
      </c>
      <c r="I112" s="127">
        <v>0</v>
      </c>
      <c r="J112" s="127">
        <v>3753.74</v>
      </c>
      <c r="K112" s="131">
        <f t="shared" si="10"/>
        <v>15.603038521890033</v>
      </c>
      <c r="L112" s="451">
        <v>0</v>
      </c>
    </row>
    <row r="113" spans="1:12" x14ac:dyDescent="0.25">
      <c r="A113" s="126">
        <v>451</v>
      </c>
      <c r="B113" s="549" t="s">
        <v>190</v>
      </c>
      <c r="C113" s="550"/>
      <c r="D113" s="550"/>
      <c r="E113" s="550"/>
      <c r="F113" s="550"/>
      <c r="G113" s="551"/>
      <c r="H113" s="127">
        <v>24057.75</v>
      </c>
      <c r="I113" s="127">
        <v>0</v>
      </c>
      <c r="J113" s="127">
        <v>3753.74</v>
      </c>
      <c r="K113" s="131">
        <f t="shared" si="10"/>
        <v>15.603038521890033</v>
      </c>
      <c r="L113" s="451">
        <v>0</v>
      </c>
    </row>
    <row r="114" spans="1:12" x14ac:dyDescent="0.25">
      <c r="A114" s="128">
        <v>4511</v>
      </c>
      <c r="B114" s="552" t="s">
        <v>190</v>
      </c>
      <c r="C114" s="553"/>
      <c r="D114" s="553"/>
      <c r="E114" s="553"/>
      <c r="F114" s="553"/>
      <c r="G114" s="554"/>
      <c r="H114" s="129">
        <v>24057.75</v>
      </c>
      <c r="I114" s="129">
        <v>0</v>
      </c>
      <c r="J114" s="129">
        <v>3753.74</v>
      </c>
      <c r="K114" s="449">
        <f t="shared" si="10"/>
        <v>15.603038521890033</v>
      </c>
      <c r="L114" s="450">
        <v>0</v>
      </c>
    </row>
    <row r="115" spans="1:12" x14ac:dyDescent="0.25">
      <c r="A115" s="543" t="s">
        <v>176</v>
      </c>
      <c r="B115" s="544"/>
      <c r="C115" s="544"/>
      <c r="D115" s="544"/>
      <c r="E115" s="544"/>
      <c r="F115" s="544"/>
      <c r="G115" s="545"/>
      <c r="H115" s="138">
        <f>H98+H45</f>
        <v>1808951.06</v>
      </c>
      <c r="I115" s="138">
        <f>I98+I45</f>
        <v>3820962.29</v>
      </c>
      <c r="J115" s="138">
        <f>J98+J45</f>
        <v>2106719.4</v>
      </c>
      <c r="K115" s="140">
        <f t="shared" si="10"/>
        <v>116.46082896239325</v>
      </c>
      <c r="L115" s="445">
        <f>J115/I115*100</f>
        <v>55.135833334801113</v>
      </c>
    </row>
    <row r="116" spans="1:12" x14ac:dyDescent="0.25">
      <c r="I116" s="133"/>
    </row>
    <row r="117" spans="1:12" x14ac:dyDescent="0.25">
      <c r="H117" s="345"/>
      <c r="I117" s="345"/>
      <c r="J117" s="345"/>
      <c r="K117" s="345"/>
    </row>
    <row r="118" spans="1:12" x14ac:dyDescent="0.25">
      <c r="H118" s="345"/>
      <c r="I118" s="345"/>
      <c r="J118" s="345"/>
      <c r="K118" s="345"/>
    </row>
    <row r="119" spans="1:12" x14ac:dyDescent="0.25">
      <c r="H119" s="345"/>
      <c r="I119" s="345"/>
      <c r="J119" s="345"/>
      <c r="K119" s="345"/>
    </row>
    <row r="120" spans="1:12" x14ac:dyDescent="0.25">
      <c r="H120" s="345"/>
      <c r="I120" s="345"/>
      <c r="J120" s="345"/>
      <c r="K120" s="345"/>
    </row>
  </sheetData>
  <mergeCells count="105">
    <mergeCell ref="B69:G69"/>
    <mergeCell ref="B86:G86"/>
    <mergeCell ref="B73:G73"/>
    <mergeCell ref="B74:G74"/>
    <mergeCell ref="B75:G75"/>
    <mergeCell ref="B76:G76"/>
    <mergeCell ref="B77:G77"/>
    <mergeCell ref="B80:G80"/>
    <mergeCell ref="B81:G81"/>
    <mergeCell ref="B82:G82"/>
    <mergeCell ref="B83:G83"/>
    <mergeCell ref="B84:G84"/>
    <mergeCell ref="B85:G85"/>
    <mergeCell ref="B78:G78"/>
    <mergeCell ref="B79:G79"/>
    <mergeCell ref="B4:I4"/>
    <mergeCell ref="D6:H6"/>
    <mergeCell ref="B8:I8"/>
    <mergeCell ref="B95:G95"/>
    <mergeCell ref="B96:G96"/>
    <mergeCell ref="B97:G97"/>
    <mergeCell ref="B98:G98"/>
    <mergeCell ref="B87:G87"/>
    <mergeCell ref="B88:G88"/>
    <mergeCell ref="B89:G89"/>
    <mergeCell ref="B92:G92"/>
    <mergeCell ref="B93:G93"/>
    <mergeCell ref="B94:G94"/>
    <mergeCell ref="B70:G70"/>
    <mergeCell ref="B71:G71"/>
    <mergeCell ref="B72:G72"/>
    <mergeCell ref="B61:G61"/>
    <mergeCell ref="B62:G62"/>
    <mergeCell ref="B63:G63"/>
    <mergeCell ref="B64:G64"/>
    <mergeCell ref="B65:G65"/>
    <mergeCell ref="B66:G66"/>
    <mergeCell ref="B67:G67"/>
    <mergeCell ref="B68:G68"/>
    <mergeCell ref="B113:G113"/>
    <mergeCell ref="B114:G114"/>
    <mergeCell ref="A115:G115"/>
    <mergeCell ref="B99:G99"/>
    <mergeCell ref="B100:G100"/>
    <mergeCell ref="B101:G101"/>
    <mergeCell ref="B102:G102"/>
    <mergeCell ref="B103:G103"/>
    <mergeCell ref="B104:G104"/>
    <mergeCell ref="B112:G112"/>
    <mergeCell ref="B108:G108"/>
    <mergeCell ref="B109:G109"/>
    <mergeCell ref="B107:G107"/>
    <mergeCell ref="B110:G110"/>
    <mergeCell ref="B111:G111"/>
    <mergeCell ref="B106:G106"/>
    <mergeCell ref="B105:G105"/>
    <mergeCell ref="B60:G60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32:G32"/>
    <mergeCell ref="B33:G33"/>
    <mergeCell ref="B47:G47"/>
    <mergeCell ref="B48:G48"/>
    <mergeCell ref="B49:G49"/>
    <mergeCell ref="B34:G34"/>
    <mergeCell ref="B35:G35"/>
    <mergeCell ref="A38:G38"/>
    <mergeCell ref="B43:G43"/>
    <mergeCell ref="B37:G37"/>
    <mergeCell ref="B44:G44"/>
    <mergeCell ref="B45:G45"/>
    <mergeCell ref="B46:G46"/>
    <mergeCell ref="B36:G36"/>
    <mergeCell ref="B90:G90"/>
    <mergeCell ref="B91:G91"/>
    <mergeCell ref="A1:K2"/>
    <mergeCell ref="B11:G11"/>
    <mergeCell ref="B12:G12"/>
    <mergeCell ref="B13:G13"/>
    <mergeCell ref="B14:G14"/>
    <mergeCell ref="B15:G15"/>
    <mergeCell ref="B16:G16"/>
    <mergeCell ref="B28:G28"/>
    <mergeCell ref="B29:G29"/>
    <mergeCell ref="B30:F30"/>
    <mergeCell ref="B23:G23"/>
    <mergeCell ref="B18:G18"/>
    <mergeCell ref="B19:G19"/>
    <mergeCell ref="B20:G20"/>
    <mergeCell ref="B21:G21"/>
    <mergeCell ref="B22:G22"/>
    <mergeCell ref="B17:G17"/>
    <mergeCell ref="B26:G26"/>
    <mergeCell ref="B27:G27"/>
    <mergeCell ref="B24:G24"/>
    <mergeCell ref="B25:G25"/>
    <mergeCell ref="B31:F31"/>
  </mergeCells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8"/>
  <sheetViews>
    <sheetView topLeftCell="A232" zoomScaleNormal="100" workbookViewId="0">
      <selection activeCell="E246" sqref="E246"/>
    </sheetView>
  </sheetViews>
  <sheetFormatPr defaultColWidth="16.5703125" defaultRowHeight="15.75" x14ac:dyDescent="0.2"/>
  <cols>
    <col min="1" max="1" width="8.5703125" style="1" customWidth="1"/>
    <col min="2" max="2" width="10.85546875" style="1" customWidth="1"/>
    <col min="3" max="3" width="8.5703125" style="1" customWidth="1"/>
    <col min="4" max="4" width="44.85546875" style="1" customWidth="1"/>
    <col min="5" max="5" width="18.5703125" style="97" customWidth="1"/>
    <col min="6" max="6" width="19.7109375" style="1" customWidth="1"/>
    <col min="7" max="7" width="13.140625" style="1" customWidth="1"/>
    <col min="8" max="8" width="14.85546875" style="1" customWidth="1"/>
    <col min="9" max="11" width="16.5703125" style="99"/>
    <col min="12" max="16384" width="16.5703125" style="1"/>
  </cols>
  <sheetData>
    <row r="1" spans="1:15" ht="31.5" customHeight="1" x14ac:dyDescent="0.2">
      <c r="A1" s="561" t="s">
        <v>215</v>
      </c>
      <c r="B1" s="561"/>
      <c r="C1" s="561"/>
      <c r="D1" s="561"/>
      <c r="E1" s="561"/>
      <c r="F1" s="561"/>
      <c r="G1" s="561"/>
      <c r="H1" s="561"/>
    </row>
    <row r="2" spans="1:15" ht="15.75" customHeight="1" x14ac:dyDescent="0.2">
      <c r="A2" s="564" t="s">
        <v>1</v>
      </c>
      <c r="B2" s="565"/>
      <c r="C2" s="565"/>
      <c r="D2" s="565"/>
      <c r="E2" s="565"/>
      <c r="F2" s="565"/>
      <c r="G2" s="565"/>
      <c r="H2" s="565"/>
    </row>
    <row r="3" spans="1:15" s="4" customFormat="1" ht="47.25" x14ac:dyDescent="0.2">
      <c r="A3" s="2" t="s">
        <v>15</v>
      </c>
      <c r="B3" s="2" t="s">
        <v>90</v>
      </c>
      <c r="C3" s="2" t="s">
        <v>195</v>
      </c>
      <c r="D3" s="3" t="s">
        <v>4</v>
      </c>
      <c r="E3" s="291" t="s">
        <v>267</v>
      </c>
      <c r="F3" s="291" t="s">
        <v>278</v>
      </c>
      <c r="G3" s="291" t="s">
        <v>279</v>
      </c>
      <c r="H3" s="291" t="s">
        <v>249</v>
      </c>
      <c r="I3" s="291" t="s">
        <v>249</v>
      </c>
      <c r="J3" s="99"/>
      <c r="K3" s="99"/>
      <c r="L3" s="1"/>
      <c r="M3" s="1"/>
      <c r="N3" s="1"/>
      <c r="O3" s="1"/>
    </row>
    <row r="4" spans="1:15" s="4" customFormat="1" x14ac:dyDescent="0.25">
      <c r="A4" s="563">
        <v>1</v>
      </c>
      <c r="B4" s="563"/>
      <c r="C4" s="563"/>
      <c r="D4" s="563"/>
      <c r="E4" s="393">
        <v>2</v>
      </c>
      <c r="F4" s="394">
        <v>3</v>
      </c>
      <c r="G4" s="393">
        <v>4</v>
      </c>
      <c r="H4" s="291" t="s">
        <v>250</v>
      </c>
      <c r="I4" s="291" t="s">
        <v>251</v>
      </c>
      <c r="J4" s="99"/>
      <c r="K4" s="99"/>
      <c r="L4" s="1"/>
      <c r="M4" s="1"/>
      <c r="N4" s="1"/>
      <c r="O4" s="1"/>
    </row>
    <row r="5" spans="1:15" s="7" customFormat="1" x14ac:dyDescent="0.2">
      <c r="A5" s="346">
        <v>6</v>
      </c>
      <c r="B5" s="347"/>
      <c r="C5" s="346"/>
      <c r="D5" s="348" t="s">
        <v>244</v>
      </c>
      <c r="E5" s="349">
        <f>E11+E16+E33+E41+E52+E58+E59</f>
        <v>1696368.51</v>
      </c>
      <c r="F5" s="349">
        <f t="shared" ref="F5" si="0">F11+F16+F33+F41+F52+F58+F59</f>
        <v>3612902.9299999997</v>
      </c>
      <c r="G5" s="349">
        <f>G11+G16+G33+G41+G52+G58+G59+G47</f>
        <v>2067770.22</v>
      </c>
      <c r="H5" s="349">
        <f>G5/E5*100</f>
        <v>121.89392857805406</v>
      </c>
      <c r="I5" s="349">
        <f>G5/F5*100</f>
        <v>57.232930418089033</v>
      </c>
      <c r="J5" s="100"/>
      <c r="K5" s="100"/>
      <c r="L5" s="6"/>
      <c r="M5" s="6"/>
      <c r="N5" s="6"/>
      <c r="O5" s="6"/>
    </row>
    <row r="6" spans="1:15" s="4" customFormat="1" ht="31.5" x14ac:dyDescent="0.2">
      <c r="A6" s="55"/>
      <c r="B6" s="56">
        <v>63</v>
      </c>
      <c r="C6" s="96"/>
      <c r="D6" s="268" t="s">
        <v>12</v>
      </c>
      <c r="E6" s="58">
        <f>E7+E9</f>
        <v>45114.37</v>
      </c>
      <c r="F6" s="58">
        <v>118000</v>
      </c>
      <c r="G6" s="58">
        <f>G9</f>
        <v>203739.53</v>
      </c>
      <c r="H6" s="58">
        <f>G6/E6*100</f>
        <v>451.60672752384664</v>
      </c>
      <c r="I6" s="58">
        <f>G6/F6*100</f>
        <v>172.6606186440678</v>
      </c>
      <c r="J6" s="99"/>
      <c r="K6" s="99"/>
      <c r="L6" s="1"/>
      <c r="M6" s="1"/>
      <c r="N6" s="1"/>
      <c r="O6" s="1"/>
    </row>
    <row r="7" spans="1:15" s="7" customFormat="1" x14ac:dyDescent="0.2">
      <c r="A7" s="8"/>
      <c r="B7" s="9" t="s">
        <v>103</v>
      </c>
      <c r="C7" s="10"/>
      <c r="D7" s="11" t="s">
        <v>39</v>
      </c>
      <c r="E7" s="12">
        <v>45114.37</v>
      </c>
      <c r="F7" s="12">
        <v>60000</v>
      </c>
      <c r="G7" s="12">
        <v>0</v>
      </c>
      <c r="H7" s="12">
        <f>G7/E7*100</f>
        <v>0</v>
      </c>
      <c r="I7" s="12">
        <f>G7/F7*100</f>
        <v>0</v>
      </c>
      <c r="J7" s="100"/>
      <c r="K7" s="100"/>
      <c r="L7" s="6"/>
      <c r="M7" s="6"/>
      <c r="N7" s="6"/>
      <c r="O7" s="6"/>
    </row>
    <row r="8" spans="1:15" s="4" customFormat="1" x14ac:dyDescent="0.2">
      <c r="A8" s="13"/>
      <c r="B8" s="14" t="s">
        <v>97</v>
      </c>
      <c r="C8" s="13"/>
      <c r="D8" s="15" t="s">
        <v>96</v>
      </c>
      <c r="E8" s="16">
        <v>45114.37</v>
      </c>
      <c r="F8" s="16">
        <v>60000</v>
      </c>
      <c r="G8" s="16">
        <v>0</v>
      </c>
      <c r="H8" s="16">
        <f t="shared" ref="H8:H69" si="1">G8/E8*100</f>
        <v>0</v>
      </c>
      <c r="I8" s="16">
        <f t="shared" ref="I8:I69" si="2">G8/F8*100</f>
        <v>0</v>
      </c>
      <c r="J8" s="100"/>
      <c r="K8" s="99"/>
      <c r="L8" s="1"/>
      <c r="M8" s="1"/>
      <c r="N8" s="1"/>
      <c r="O8" s="1"/>
    </row>
    <row r="9" spans="1:15" s="4" customFormat="1" ht="31.5" x14ac:dyDescent="0.2">
      <c r="A9" s="13"/>
      <c r="B9" s="9" t="s">
        <v>98</v>
      </c>
      <c r="C9" s="8"/>
      <c r="D9" s="11" t="s">
        <v>105</v>
      </c>
      <c r="E9" s="12">
        <v>0</v>
      </c>
      <c r="F9" s="12">
        <v>58000</v>
      </c>
      <c r="G9" s="12">
        <v>203739.53</v>
      </c>
      <c r="H9" s="12">
        <v>0</v>
      </c>
      <c r="I9" s="12">
        <f t="shared" si="2"/>
        <v>351.27505172413794</v>
      </c>
      <c r="J9" s="100"/>
      <c r="K9" s="99"/>
      <c r="L9" s="1"/>
      <c r="M9" s="1"/>
      <c r="N9" s="1"/>
      <c r="O9" s="1"/>
    </row>
    <row r="10" spans="1:15" s="7" customFormat="1" ht="31.5" x14ac:dyDescent="0.2">
      <c r="A10" s="13"/>
      <c r="B10" s="14" t="s">
        <v>99</v>
      </c>
      <c r="C10" s="13"/>
      <c r="D10" s="15" t="s">
        <v>100</v>
      </c>
      <c r="E10" s="16">
        <v>0</v>
      </c>
      <c r="F10" s="16">
        <v>58000</v>
      </c>
      <c r="G10" s="16">
        <v>203739.53</v>
      </c>
      <c r="H10" s="16">
        <v>0</v>
      </c>
      <c r="I10" s="16">
        <f t="shared" si="2"/>
        <v>351.27505172413794</v>
      </c>
      <c r="J10" s="100"/>
      <c r="K10" s="100"/>
      <c r="L10" s="6"/>
      <c r="M10" s="6"/>
      <c r="N10" s="6"/>
      <c r="O10" s="6"/>
    </row>
    <row r="11" spans="1:15" s="7" customFormat="1" x14ac:dyDescent="0.2">
      <c r="A11" s="17"/>
      <c r="B11" s="18"/>
      <c r="C11" s="19">
        <v>52</v>
      </c>
      <c r="D11" s="20" t="s">
        <v>16</v>
      </c>
      <c r="E11" s="84">
        <f>E6</f>
        <v>45114.37</v>
      </c>
      <c r="F11" s="84">
        <v>118000</v>
      </c>
      <c r="G11" s="84">
        <f>G9</f>
        <v>203739.53</v>
      </c>
      <c r="H11" s="84">
        <f t="shared" si="1"/>
        <v>451.60672752384664</v>
      </c>
      <c r="I11" s="84">
        <f t="shared" si="2"/>
        <v>172.6606186440678</v>
      </c>
      <c r="J11" s="100"/>
      <c r="K11" s="100"/>
      <c r="L11" s="6"/>
      <c r="M11" s="6"/>
      <c r="N11" s="6"/>
      <c r="O11" s="6"/>
    </row>
    <row r="12" spans="1:15" s="7" customFormat="1" x14ac:dyDescent="0.2">
      <c r="A12" s="265">
        <v>6</v>
      </c>
      <c r="B12" s="266"/>
      <c r="C12" s="265"/>
      <c r="D12" s="267" t="s">
        <v>1</v>
      </c>
      <c r="E12" s="258">
        <v>137110.68</v>
      </c>
      <c r="F12" s="264">
        <v>80000</v>
      </c>
      <c r="G12" s="258">
        <f>G13</f>
        <v>43290.54</v>
      </c>
      <c r="H12" s="258">
        <v>0</v>
      </c>
      <c r="I12" s="258">
        <f t="shared" si="2"/>
        <v>54.113175000000005</v>
      </c>
      <c r="J12" s="100"/>
      <c r="K12" s="100"/>
      <c r="L12" s="6"/>
      <c r="M12" s="6"/>
      <c r="N12" s="6"/>
      <c r="O12" s="6"/>
    </row>
    <row r="13" spans="1:15" s="7" customFormat="1" ht="31.5" x14ac:dyDescent="0.2">
      <c r="A13" s="55"/>
      <c r="B13" s="270">
        <v>63</v>
      </c>
      <c r="C13" s="242"/>
      <c r="D13" s="268" t="s">
        <v>12</v>
      </c>
      <c r="E13" s="58">
        <v>128213.04</v>
      </c>
      <c r="F13" s="58">
        <v>80000</v>
      </c>
      <c r="G13" s="58">
        <v>43290.54</v>
      </c>
      <c r="H13" s="58">
        <v>0</v>
      </c>
      <c r="I13" s="58">
        <f t="shared" si="2"/>
        <v>54.113175000000005</v>
      </c>
      <c r="J13" s="100"/>
      <c r="K13" s="100"/>
      <c r="L13" s="6"/>
      <c r="M13" s="6"/>
      <c r="N13" s="6"/>
      <c r="O13" s="6"/>
    </row>
    <row r="14" spans="1:15" s="7" customFormat="1" x14ac:dyDescent="0.2">
      <c r="A14" s="22"/>
      <c r="B14" s="23">
        <v>638</v>
      </c>
      <c r="C14" s="24"/>
      <c r="D14" s="25" t="s">
        <v>210</v>
      </c>
      <c r="E14" s="16">
        <v>128213.04</v>
      </c>
      <c r="F14" s="32">
        <v>80000</v>
      </c>
      <c r="G14" s="16">
        <v>43290.54</v>
      </c>
      <c r="H14" s="16">
        <v>0</v>
      </c>
      <c r="I14" s="16">
        <f t="shared" si="2"/>
        <v>54.113175000000005</v>
      </c>
      <c r="J14" s="100"/>
      <c r="K14" s="100"/>
      <c r="L14" s="100"/>
      <c r="M14" s="6"/>
      <c r="N14" s="6"/>
      <c r="O14" s="6"/>
    </row>
    <row r="15" spans="1:15" s="7" customFormat="1" x14ac:dyDescent="0.2">
      <c r="A15" s="22"/>
      <c r="B15" s="29">
        <v>6381</v>
      </c>
      <c r="C15" s="240"/>
      <c r="D15" s="30" t="s">
        <v>211</v>
      </c>
      <c r="E15" s="16">
        <v>128213.04</v>
      </c>
      <c r="F15" s="32">
        <v>80000</v>
      </c>
      <c r="G15" s="16">
        <v>43290.54</v>
      </c>
      <c r="H15" s="16">
        <v>0</v>
      </c>
      <c r="I15" s="16">
        <f t="shared" si="2"/>
        <v>54.113175000000005</v>
      </c>
      <c r="J15" s="100"/>
      <c r="K15" s="100"/>
      <c r="L15" s="100"/>
      <c r="M15" s="6"/>
      <c r="N15" s="6"/>
      <c r="O15" s="6"/>
    </row>
    <row r="16" spans="1:15" s="7" customFormat="1" x14ac:dyDescent="0.2">
      <c r="A16" s="17"/>
      <c r="B16" s="18"/>
      <c r="C16" s="19">
        <v>51</v>
      </c>
      <c r="D16" s="241" t="s">
        <v>212</v>
      </c>
      <c r="E16" s="21">
        <f>E13</f>
        <v>128213.04</v>
      </c>
      <c r="F16" s="21">
        <v>80000</v>
      </c>
      <c r="G16" s="21">
        <v>43290.54</v>
      </c>
      <c r="H16" s="84">
        <v>0</v>
      </c>
      <c r="I16" s="84">
        <f t="shared" si="2"/>
        <v>54.113175000000005</v>
      </c>
      <c r="J16" s="100"/>
      <c r="K16" s="100"/>
      <c r="L16" s="100"/>
      <c r="M16" s="100"/>
      <c r="N16" s="6"/>
      <c r="O16" s="6"/>
    </row>
    <row r="17" spans="1:15" s="7" customFormat="1" x14ac:dyDescent="0.2">
      <c r="A17" s="265">
        <v>6</v>
      </c>
      <c r="B17" s="266"/>
      <c r="C17" s="265"/>
      <c r="D17" s="267" t="s">
        <v>1</v>
      </c>
      <c r="E17" s="264">
        <f>E21+E24+E27+E30+E18</f>
        <v>556362.9</v>
      </c>
      <c r="F17" s="264">
        <f>F21+F24+F27+F30+F18</f>
        <v>778394.11</v>
      </c>
      <c r="G17" s="264">
        <f>G21+G24+G27+G30+G18</f>
        <v>453400.22000000003</v>
      </c>
      <c r="H17" s="258">
        <f t="shared" si="1"/>
        <v>81.49361145396287</v>
      </c>
      <c r="I17" s="258">
        <f t="shared" si="2"/>
        <v>58.248156579704855</v>
      </c>
      <c r="J17" s="100"/>
      <c r="K17" s="100"/>
      <c r="L17" s="6"/>
      <c r="M17" s="100"/>
      <c r="N17" s="6"/>
      <c r="O17" s="6"/>
    </row>
    <row r="18" spans="1:15" s="7" customFormat="1" ht="31.5" x14ac:dyDescent="0.2">
      <c r="A18" s="389"/>
      <c r="B18" s="270">
        <v>63</v>
      </c>
      <c r="C18" s="242"/>
      <c r="D18" s="268" t="s">
        <v>12</v>
      </c>
      <c r="E18" s="58">
        <v>113956.55</v>
      </c>
      <c r="F18" s="269">
        <v>0</v>
      </c>
      <c r="G18" s="58">
        <v>0</v>
      </c>
      <c r="H18" s="58">
        <v>0</v>
      </c>
      <c r="I18" s="58">
        <v>0</v>
      </c>
      <c r="J18" s="100"/>
      <c r="K18" s="100"/>
      <c r="L18" s="6"/>
      <c r="M18" s="100"/>
      <c r="N18" s="6"/>
      <c r="O18" s="6"/>
    </row>
    <row r="19" spans="1:15" s="7" customFormat="1" x14ac:dyDescent="0.2">
      <c r="A19" s="390"/>
      <c r="B19" s="23">
        <v>638</v>
      </c>
      <c r="C19" s="24"/>
      <c r="D19" s="25" t="s">
        <v>210</v>
      </c>
      <c r="E19" s="71">
        <v>113956.55</v>
      </c>
      <c r="F19" s="71">
        <v>0</v>
      </c>
      <c r="G19" s="71">
        <v>0</v>
      </c>
      <c r="H19" s="12">
        <v>0</v>
      </c>
      <c r="I19" s="12">
        <v>0</v>
      </c>
      <c r="J19" s="100"/>
      <c r="K19" s="100"/>
      <c r="L19" s="6"/>
      <c r="M19" s="100"/>
      <c r="N19" s="6"/>
      <c r="O19" s="6"/>
    </row>
    <row r="20" spans="1:15" s="7" customFormat="1" x14ac:dyDescent="0.2">
      <c r="A20" s="390"/>
      <c r="B20" s="29">
        <v>6381</v>
      </c>
      <c r="C20" s="240"/>
      <c r="D20" s="30" t="s">
        <v>211</v>
      </c>
      <c r="E20" s="32">
        <v>113956.55</v>
      </c>
      <c r="F20" s="32">
        <v>0</v>
      </c>
      <c r="G20" s="32">
        <v>0</v>
      </c>
      <c r="H20" s="16">
        <v>0</v>
      </c>
      <c r="I20" s="16">
        <v>0</v>
      </c>
      <c r="J20" s="100"/>
      <c r="K20" s="100"/>
      <c r="L20" s="6"/>
      <c r="M20" s="6"/>
      <c r="N20" s="6"/>
      <c r="O20" s="6"/>
    </row>
    <row r="21" spans="1:15" s="28" customFormat="1" x14ac:dyDescent="0.2">
      <c r="A21" s="55"/>
      <c r="B21" s="270">
        <v>64</v>
      </c>
      <c r="C21" s="242"/>
      <c r="D21" s="268" t="s">
        <v>33</v>
      </c>
      <c r="E21" s="58">
        <v>243.53</v>
      </c>
      <c r="F21" s="269">
        <v>500</v>
      </c>
      <c r="G21" s="58">
        <v>117.69</v>
      </c>
      <c r="H21" s="58">
        <f t="shared" si="1"/>
        <v>48.326694863055884</v>
      </c>
      <c r="I21" s="58">
        <f t="shared" si="2"/>
        <v>23.538</v>
      </c>
      <c r="J21" s="101"/>
      <c r="K21" s="101"/>
      <c r="L21" s="27"/>
      <c r="M21" s="27"/>
      <c r="N21" s="27"/>
      <c r="O21" s="27"/>
    </row>
    <row r="22" spans="1:15" s="28" customFormat="1" x14ac:dyDescent="0.2">
      <c r="A22" s="22"/>
      <c r="B22" s="23">
        <v>641</v>
      </c>
      <c r="C22" s="24"/>
      <c r="D22" s="25" t="s">
        <v>34</v>
      </c>
      <c r="E22" s="12">
        <v>243.53</v>
      </c>
      <c r="F22" s="71">
        <v>500</v>
      </c>
      <c r="G22" s="12">
        <v>117.69</v>
      </c>
      <c r="H22" s="12">
        <f t="shared" si="1"/>
        <v>48.326694863055884</v>
      </c>
      <c r="I22" s="12">
        <f t="shared" si="2"/>
        <v>23.538</v>
      </c>
      <c r="J22" s="101"/>
      <c r="K22" s="101"/>
      <c r="L22" s="27"/>
      <c r="M22" s="27"/>
      <c r="N22" s="27"/>
      <c r="O22" s="27"/>
    </row>
    <row r="23" spans="1:15" s="28" customFormat="1" x14ac:dyDescent="0.2">
      <c r="A23" s="22"/>
      <c r="B23" s="29">
        <v>6413</v>
      </c>
      <c r="C23" s="24"/>
      <c r="D23" s="30" t="s">
        <v>107</v>
      </c>
      <c r="E23" s="16">
        <v>243.53</v>
      </c>
      <c r="F23" s="32">
        <v>500</v>
      </c>
      <c r="G23" s="16">
        <v>117.69</v>
      </c>
      <c r="H23" s="16">
        <f t="shared" si="1"/>
        <v>48.326694863055884</v>
      </c>
      <c r="I23" s="16">
        <f t="shared" si="2"/>
        <v>23.538</v>
      </c>
      <c r="J23" s="101"/>
      <c r="K23" s="101"/>
      <c r="L23" s="27"/>
      <c r="M23" s="27"/>
      <c r="N23" s="27"/>
      <c r="O23" s="27"/>
    </row>
    <row r="24" spans="1:15" s="7" customFormat="1" x14ac:dyDescent="0.2">
      <c r="A24" s="64"/>
      <c r="B24" s="271">
        <v>65</v>
      </c>
      <c r="C24" s="242"/>
      <c r="D24" s="272" t="s">
        <v>112</v>
      </c>
      <c r="E24" s="58">
        <v>1589.59</v>
      </c>
      <c r="F24" s="78">
        <v>2800</v>
      </c>
      <c r="G24" s="58">
        <v>0</v>
      </c>
      <c r="H24" s="58">
        <v>0</v>
      </c>
      <c r="I24" s="58">
        <f t="shared" si="2"/>
        <v>0</v>
      </c>
      <c r="J24" s="100"/>
      <c r="K24" s="100"/>
      <c r="L24" s="6"/>
      <c r="M24" s="6"/>
      <c r="N24" s="6"/>
      <c r="O24" s="6"/>
    </row>
    <row r="25" spans="1:15" s="7" customFormat="1" x14ac:dyDescent="0.2">
      <c r="A25" s="13"/>
      <c r="B25" s="38">
        <v>652</v>
      </c>
      <c r="C25" s="39"/>
      <c r="D25" s="25" t="s">
        <v>36</v>
      </c>
      <c r="E25" s="12">
        <v>1589.59</v>
      </c>
      <c r="F25" s="5">
        <v>2800</v>
      </c>
      <c r="G25" s="12">
        <v>0</v>
      </c>
      <c r="H25" s="12">
        <v>0</v>
      </c>
      <c r="I25" s="12">
        <f t="shared" si="2"/>
        <v>0</v>
      </c>
      <c r="J25" s="100"/>
      <c r="K25" s="100"/>
      <c r="L25" s="6"/>
      <c r="M25" s="6"/>
      <c r="N25" s="6"/>
      <c r="O25" s="6"/>
    </row>
    <row r="26" spans="1:15" s="7" customFormat="1" x14ac:dyDescent="0.2">
      <c r="A26" s="13"/>
      <c r="B26" s="40">
        <v>6526</v>
      </c>
      <c r="C26" s="41"/>
      <c r="D26" s="30" t="s">
        <v>37</v>
      </c>
      <c r="E26" s="16">
        <v>1589.59</v>
      </c>
      <c r="F26" s="33">
        <v>2800</v>
      </c>
      <c r="G26" s="16">
        <v>0</v>
      </c>
      <c r="H26" s="16">
        <v>0</v>
      </c>
      <c r="I26" s="16">
        <f t="shared" si="2"/>
        <v>0</v>
      </c>
      <c r="J26" s="100"/>
      <c r="K26" s="100"/>
      <c r="L26" s="6"/>
      <c r="M26" s="6"/>
      <c r="N26" s="6"/>
      <c r="O26" s="6"/>
    </row>
    <row r="27" spans="1:15" s="7" customFormat="1" ht="31.5" x14ac:dyDescent="0.2">
      <c r="A27" s="55"/>
      <c r="B27" s="56">
        <v>66</v>
      </c>
      <c r="C27" s="96"/>
      <c r="D27" s="268" t="s">
        <v>9</v>
      </c>
      <c r="E27" s="58">
        <f>E28</f>
        <v>434009.71</v>
      </c>
      <c r="F27" s="78">
        <v>775094.11</v>
      </c>
      <c r="G27" s="58">
        <v>453282.53</v>
      </c>
      <c r="H27" s="58">
        <f t="shared" si="1"/>
        <v>104.44064258377999</v>
      </c>
      <c r="I27" s="58">
        <f t="shared" si="2"/>
        <v>58.480966911230951</v>
      </c>
      <c r="J27" s="100"/>
      <c r="K27" s="100"/>
      <c r="L27" s="6"/>
      <c r="M27" s="6"/>
      <c r="N27" s="6"/>
      <c r="O27" s="6"/>
    </row>
    <row r="28" spans="1:15" s="7" customFormat="1" ht="31.5" x14ac:dyDescent="0.2">
      <c r="A28" s="8"/>
      <c r="B28" s="9" t="s">
        <v>104</v>
      </c>
      <c r="C28" s="10"/>
      <c r="D28" s="11" t="s">
        <v>35</v>
      </c>
      <c r="E28" s="12">
        <v>434009.71</v>
      </c>
      <c r="F28" s="5">
        <v>775094.11</v>
      </c>
      <c r="G28" s="12">
        <v>453282.53</v>
      </c>
      <c r="H28" s="12">
        <f t="shared" si="1"/>
        <v>104.44064258377999</v>
      </c>
      <c r="I28" s="12">
        <f t="shared" si="2"/>
        <v>58.480966911230951</v>
      </c>
      <c r="J28" s="100"/>
      <c r="K28" s="100"/>
      <c r="L28" s="6"/>
      <c r="M28" s="6"/>
      <c r="N28" s="6"/>
      <c r="O28" s="6"/>
    </row>
    <row r="29" spans="1:15" s="7" customFormat="1" x14ac:dyDescent="0.2">
      <c r="A29" s="13"/>
      <c r="B29" s="14" t="s">
        <v>101</v>
      </c>
      <c r="C29" s="34"/>
      <c r="D29" s="15" t="s">
        <v>102</v>
      </c>
      <c r="E29" s="16">
        <v>434009.71</v>
      </c>
      <c r="F29" s="33">
        <v>775094.11</v>
      </c>
      <c r="G29" s="16">
        <v>453282.53</v>
      </c>
      <c r="H29" s="16">
        <f t="shared" si="1"/>
        <v>104.44064258377999</v>
      </c>
      <c r="I29" s="16">
        <f t="shared" si="2"/>
        <v>58.480966911230951</v>
      </c>
      <c r="J29" s="100"/>
      <c r="K29" s="100"/>
      <c r="L29" s="6"/>
      <c r="M29" s="6"/>
      <c r="N29" s="6"/>
      <c r="O29" s="6"/>
    </row>
    <row r="30" spans="1:15" s="7" customFormat="1" x14ac:dyDescent="0.2">
      <c r="A30" s="64"/>
      <c r="B30" s="273">
        <v>68</v>
      </c>
      <c r="C30" s="244"/>
      <c r="D30" s="268" t="s">
        <v>173</v>
      </c>
      <c r="E30" s="58">
        <v>6563.52</v>
      </c>
      <c r="F30" s="78">
        <v>0</v>
      </c>
      <c r="G30" s="58">
        <v>0</v>
      </c>
      <c r="H30" s="58">
        <v>0</v>
      </c>
      <c r="I30" s="58">
        <v>0</v>
      </c>
      <c r="J30" s="100"/>
      <c r="K30" s="100"/>
      <c r="L30" s="6"/>
      <c r="M30" s="6"/>
      <c r="N30" s="6"/>
      <c r="O30" s="6"/>
    </row>
    <row r="31" spans="1:15" s="7" customFormat="1" x14ac:dyDescent="0.2">
      <c r="A31" s="13"/>
      <c r="B31" s="38">
        <v>683</v>
      </c>
      <c r="C31" s="39"/>
      <c r="D31" s="25" t="s">
        <v>173</v>
      </c>
      <c r="E31" s="12">
        <v>6563.52</v>
      </c>
      <c r="F31" s="5">
        <v>0</v>
      </c>
      <c r="G31" s="12">
        <v>0</v>
      </c>
      <c r="H31" s="12">
        <v>0</v>
      </c>
      <c r="I31" s="12">
        <v>0</v>
      </c>
      <c r="J31" s="100"/>
      <c r="K31" s="100"/>
      <c r="L31" s="6"/>
      <c r="M31" s="6"/>
      <c r="N31" s="6"/>
      <c r="O31" s="6"/>
    </row>
    <row r="32" spans="1:15" s="7" customFormat="1" x14ac:dyDescent="0.2">
      <c r="A32" s="13"/>
      <c r="B32" s="40">
        <v>6831</v>
      </c>
      <c r="C32" s="41"/>
      <c r="D32" s="30" t="s">
        <v>173</v>
      </c>
      <c r="E32" s="16">
        <v>6563.52</v>
      </c>
      <c r="F32" s="33">
        <v>0</v>
      </c>
      <c r="G32" s="16">
        <v>0</v>
      </c>
      <c r="H32" s="16">
        <v>0</v>
      </c>
      <c r="I32" s="16">
        <v>0</v>
      </c>
      <c r="J32" s="100"/>
      <c r="K32" s="100"/>
      <c r="L32" s="6"/>
      <c r="M32" s="6"/>
      <c r="N32" s="6"/>
      <c r="O32" s="6"/>
    </row>
    <row r="33" spans="1:15" s="7" customFormat="1" x14ac:dyDescent="0.2">
      <c r="A33" s="35"/>
      <c r="B33" s="36"/>
      <c r="C33" s="19">
        <v>31</v>
      </c>
      <c r="D33" s="20" t="s">
        <v>18</v>
      </c>
      <c r="E33" s="21">
        <f>E17</f>
        <v>556362.9</v>
      </c>
      <c r="F33" s="21">
        <v>778394.11</v>
      </c>
      <c r="G33" s="21">
        <f>G27+G21</f>
        <v>453400.22000000003</v>
      </c>
      <c r="H33" s="84">
        <f t="shared" si="1"/>
        <v>81.49361145396287</v>
      </c>
      <c r="I33" s="84">
        <f t="shared" si="2"/>
        <v>58.248156579704855</v>
      </c>
      <c r="J33" s="100"/>
      <c r="K33" s="100"/>
      <c r="L33" s="6"/>
      <c r="M33" s="6"/>
      <c r="N33" s="6"/>
      <c r="O33" s="6"/>
    </row>
    <row r="34" spans="1:15" s="7" customFormat="1" x14ac:dyDescent="0.2">
      <c r="A34" s="265">
        <v>6</v>
      </c>
      <c r="B34" s="266"/>
      <c r="C34" s="265"/>
      <c r="D34" s="267" t="s">
        <v>1</v>
      </c>
      <c r="E34" s="258">
        <f>E35+E38</f>
        <v>907671.13</v>
      </c>
      <c r="F34" s="258">
        <f>F35+F38</f>
        <v>2417600</v>
      </c>
      <c r="G34" s="258">
        <f>G35+G38</f>
        <v>1218825.82</v>
      </c>
      <c r="H34" s="258">
        <f t="shared" si="1"/>
        <v>134.28055379485301</v>
      </c>
      <c r="I34" s="258">
        <f t="shared" si="2"/>
        <v>50.414701356717408</v>
      </c>
      <c r="J34" s="100"/>
      <c r="K34" s="100"/>
      <c r="L34" s="6"/>
      <c r="M34" s="6"/>
      <c r="N34" s="6"/>
      <c r="O34" s="6"/>
    </row>
    <row r="35" spans="1:15" s="28" customFormat="1" x14ac:dyDescent="0.2">
      <c r="A35" s="95"/>
      <c r="B35" s="271">
        <v>65</v>
      </c>
      <c r="C35" s="242"/>
      <c r="D35" s="272" t="s">
        <v>112</v>
      </c>
      <c r="E35" s="58">
        <f>E36</f>
        <v>113980.64</v>
      </c>
      <c r="F35" s="269">
        <v>227600</v>
      </c>
      <c r="G35" s="58">
        <v>112129.25</v>
      </c>
      <c r="H35" s="58">
        <f t="shared" si="1"/>
        <v>98.375697837808247</v>
      </c>
      <c r="I35" s="58">
        <f t="shared" si="2"/>
        <v>49.265927065026361</v>
      </c>
      <c r="J35" s="101"/>
      <c r="K35" s="101"/>
      <c r="L35" s="27"/>
      <c r="M35" s="27"/>
      <c r="N35" s="27"/>
      <c r="O35" s="27"/>
    </row>
    <row r="36" spans="1:15" s="28" customFormat="1" x14ac:dyDescent="0.2">
      <c r="A36" s="37"/>
      <c r="B36" s="38">
        <v>652</v>
      </c>
      <c r="C36" s="39"/>
      <c r="D36" s="25" t="s">
        <v>36</v>
      </c>
      <c r="E36" s="12">
        <f>E37</f>
        <v>113980.64</v>
      </c>
      <c r="F36" s="26">
        <v>227600</v>
      </c>
      <c r="G36" s="12">
        <v>112129.25</v>
      </c>
      <c r="H36" s="12">
        <f t="shared" si="1"/>
        <v>98.375697837808247</v>
      </c>
      <c r="I36" s="12">
        <f t="shared" si="2"/>
        <v>49.265927065026361</v>
      </c>
      <c r="J36" s="101"/>
      <c r="K36" s="101"/>
      <c r="L36" s="27"/>
      <c r="M36" s="27"/>
      <c r="N36" s="27"/>
      <c r="O36" s="27"/>
    </row>
    <row r="37" spans="1:15" s="7" customFormat="1" x14ac:dyDescent="0.2">
      <c r="A37" s="37"/>
      <c r="B37" s="40">
        <v>6526</v>
      </c>
      <c r="C37" s="41"/>
      <c r="D37" s="30" t="s">
        <v>37</v>
      </c>
      <c r="E37" s="16">
        <v>113980.64</v>
      </c>
      <c r="F37" s="32">
        <v>227600</v>
      </c>
      <c r="G37" s="16">
        <v>112129.25</v>
      </c>
      <c r="H37" s="16">
        <f t="shared" si="1"/>
        <v>98.375697837808247</v>
      </c>
      <c r="I37" s="16">
        <f t="shared" si="2"/>
        <v>49.265927065026361</v>
      </c>
      <c r="J37" s="100"/>
      <c r="K37" s="100"/>
      <c r="L37" s="6"/>
      <c r="M37" s="6"/>
      <c r="N37" s="6"/>
      <c r="O37" s="6"/>
    </row>
    <row r="38" spans="1:15" s="7" customFormat="1" ht="31.5" x14ac:dyDescent="0.2">
      <c r="A38" s="8"/>
      <c r="B38" s="9">
        <v>67</v>
      </c>
      <c r="C38" s="10"/>
      <c r="D38" s="11" t="s">
        <v>5</v>
      </c>
      <c r="E38" s="12">
        <v>793690.49</v>
      </c>
      <c r="F38" s="12">
        <v>2190000</v>
      </c>
      <c r="G38" s="12">
        <v>1106696.57</v>
      </c>
      <c r="H38" s="12">
        <f t="shared" si="1"/>
        <v>139.43679355412209</v>
      </c>
      <c r="I38" s="12">
        <f t="shared" si="2"/>
        <v>50.534089954337901</v>
      </c>
      <c r="J38" s="100"/>
      <c r="K38" s="100"/>
      <c r="L38" s="6"/>
      <c r="M38" s="6"/>
      <c r="N38" s="6"/>
      <c r="O38" s="6"/>
    </row>
    <row r="39" spans="1:15" s="7" customFormat="1" ht="47.25" x14ac:dyDescent="0.2">
      <c r="A39" s="8"/>
      <c r="B39" s="9" t="s">
        <v>207</v>
      </c>
      <c r="C39" s="10"/>
      <c r="D39" s="11" t="s">
        <v>32</v>
      </c>
      <c r="E39" s="12">
        <v>793690.49</v>
      </c>
      <c r="F39" s="12">
        <v>2190000</v>
      </c>
      <c r="G39" s="12">
        <v>1106696.57</v>
      </c>
      <c r="H39" s="12">
        <f t="shared" si="1"/>
        <v>139.43679355412209</v>
      </c>
      <c r="I39" s="12">
        <f t="shared" si="2"/>
        <v>50.534089954337901</v>
      </c>
      <c r="J39" s="100"/>
      <c r="K39" s="100"/>
      <c r="L39" s="6"/>
      <c r="M39" s="6"/>
      <c r="N39" s="6"/>
      <c r="O39" s="6"/>
    </row>
    <row r="40" spans="1:15" s="7" customFormat="1" x14ac:dyDescent="0.2">
      <c r="A40" s="13"/>
      <c r="B40" s="42">
        <v>6731</v>
      </c>
      <c r="C40" s="43"/>
      <c r="D40" s="44" t="s">
        <v>38</v>
      </c>
      <c r="E40" s="16">
        <v>793690.49</v>
      </c>
      <c r="F40" s="16">
        <v>2190000</v>
      </c>
      <c r="G40" s="16">
        <v>1106696.57</v>
      </c>
      <c r="H40" s="16">
        <f t="shared" si="1"/>
        <v>139.43679355412209</v>
      </c>
      <c r="I40" s="16">
        <f t="shared" si="2"/>
        <v>50.534089954337901</v>
      </c>
      <c r="J40" s="100"/>
      <c r="K40" s="100"/>
      <c r="L40" s="6"/>
      <c r="M40" s="6"/>
      <c r="N40" s="6"/>
      <c r="O40" s="6"/>
    </row>
    <row r="41" spans="1:15" s="7" customFormat="1" ht="30" customHeight="1" x14ac:dyDescent="0.2">
      <c r="A41" s="45"/>
      <c r="B41" s="46"/>
      <c r="C41" s="19">
        <v>43</v>
      </c>
      <c r="D41" s="20" t="s">
        <v>17</v>
      </c>
      <c r="E41" s="21">
        <f>E39+E35</f>
        <v>907671.13</v>
      </c>
      <c r="F41" s="21">
        <f>F39+F35</f>
        <v>2417600</v>
      </c>
      <c r="G41" s="21">
        <f>G39+G35</f>
        <v>1218825.82</v>
      </c>
      <c r="H41" s="84">
        <f t="shared" si="1"/>
        <v>134.28055379485301</v>
      </c>
      <c r="I41" s="84">
        <f t="shared" si="2"/>
        <v>50.414701356717408</v>
      </c>
      <c r="J41" s="100"/>
      <c r="K41" s="100"/>
      <c r="L41" s="6"/>
      <c r="M41" s="6"/>
      <c r="N41" s="6"/>
      <c r="O41" s="6"/>
    </row>
    <row r="42" spans="1:15" s="7" customFormat="1" ht="30" customHeight="1" x14ac:dyDescent="0.2">
      <c r="A42" s="259">
        <v>6</v>
      </c>
      <c r="B42" s="396"/>
      <c r="C42" s="397"/>
      <c r="D42" s="263" t="s">
        <v>1</v>
      </c>
      <c r="E42" s="264">
        <v>0</v>
      </c>
      <c r="F42" s="264">
        <v>0</v>
      </c>
      <c r="G42" s="264">
        <f>G43</f>
        <v>2231.38</v>
      </c>
      <c r="H42" s="258">
        <v>0</v>
      </c>
      <c r="I42" s="258">
        <v>0</v>
      </c>
      <c r="J42" s="100"/>
      <c r="K42" s="100"/>
      <c r="L42" s="6"/>
      <c r="M42" s="6"/>
      <c r="N42" s="6"/>
      <c r="O42" s="6"/>
    </row>
    <row r="43" spans="1:15" s="7" customFormat="1" ht="30" customHeight="1" x14ac:dyDescent="0.2">
      <c r="A43" s="259"/>
      <c r="B43" s="396">
        <v>66</v>
      </c>
      <c r="C43" s="397"/>
      <c r="D43" s="398" t="s">
        <v>9</v>
      </c>
      <c r="E43" s="264">
        <v>0</v>
      </c>
      <c r="F43" s="264">
        <v>0</v>
      </c>
      <c r="G43" s="264">
        <f>G44</f>
        <v>2231.38</v>
      </c>
      <c r="H43" s="258">
        <v>0</v>
      </c>
      <c r="I43" s="258">
        <v>0</v>
      </c>
      <c r="J43" s="100"/>
      <c r="K43" s="100"/>
      <c r="L43" s="6"/>
      <c r="M43" s="6"/>
      <c r="N43" s="6"/>
      <c r="O43" s="6"/>
    </row>
    <row r="44" spans="1:15" s="7" customFormat="1" ht="30" customHeight="1" x14ac:dyDescent="0.2">
      <c r="A44" s="48"/>
      <c r="B44" s="29">
        <v>663</v>
      </c>
      <c r="C44" s="24"/>
      <c r="D44" s="395" t="s">
        <v>257</v>
      </c>
      <c r="E44" s="26">
        <v>0</v>
      </c>
      <c r="F44" s="26">
        <v>0</v>
      </c>
      <c r="G44" s="26">
        <f>G45+G46</f>
        <v>2231.38</v>
      </c>
      <c r="H44" s="12">
        <v>0</v>
      </c>
      <c r="I44" s="12">
        <v>0</v>
      </c>
      <c r="J44" s="100"/>
      <c r="K44" s="100"/>
      <c r="L44" s="6"/>
      <c r="M44" s="6"/>
      <c r="N44" s="6"/>
      <c r="O44" s="6"/>
    </row>
    <row r="45" spans="1:15" s="7" customFormat="1" ht="30" customHeight="1" x14ac:dyDescent="0.2">
      <c r="A45" s="48"/>
      <c r="B45" s="29">
        <v>6631</v>
      </c>
      <c r="C45" s="24"/>
      <c r="D45" s="30" t="s">
        <v>45</v>
      </c>
      <c r="E45" s="31">
        <v>0</v>
      </c>
      <c r="F45" s="31">
        <v>0</v>
      </c>
      <c r="G45" s="31">
        <v>1614.38</v>
      </c>
      <c r="H45" s="16">
        <v>0</v>
      </c>
      <c r="I45" s="16">
        <v>0</v>
      </c>
      <c r="J45" s="100"/>
      <c r="K45" s="100"/>
      <c r="L45" s="6"/>
      <c r="M45" s="6"/>
      <c r="N45" s="6"/>
      <c r="O45" s="6"/>
    </row>
    <row r="46" spans="1:15" s="7" customFormat="1" ht="30" customHeight="1" x14ac:dyDescent="0.2">
      <c r="A46" s="48"/>
      <c r="B46" s="29">
        <v>6632</v>
      </c>
      <c r="C46" s="24"/>
      <c r="D46" s="30" t="s">
        <v>286</v>
      </c>
      <c r="E46" s="31">
        <v>0</v>
      </c>
      <c r="F46" s="31">
        <v>0</v>
      </c>
      <c r="G46" s="31">
        <v>617</v>
      </c>
      <c r="H46" s="16">
        <v>0</v>
      </c>
      <c r="I46" s="16">
        <v>0</v>
      </c>
      <c r="J46" s="100"/>
      <c r="K46" s="100"/>
      <c r="L46" s="6"/>
      <c r="M46" s="6"/>
      <c r="N46" s="6"/>
      <c r="O46" s="6"/>
    </row>
    <row r="47" spans="1:15" s="7" customFormat="1" ht="30" customHeight="1" x14ac:dyDescent="0.2">
      <c r="A47" s="45"/>
      <c r="B47" s="46"/>
      <c r="C47" s="19">
        <v>61</v>
      </c>
      <c r="D47" s="241" t="s">
        <v>258</v>
      </c>
      <c r="E47" s="84">
        <v>0</v>
      </c>
      <c r="F47" s="21">
        <v>0</v>
      </c>
      <c r="G47" s="84">
        <f>G42</f>
        <v>2231.38</v>
      </c>
      <c r="H47" s="84">
        <v>0</v>
      </c>
      <c r="I47" s="84">
        <v>0</v>
      </c>
      <c r="J47" s="100"/>
      <c r="K47" s="100"/>
      <c r="L47" s="6"/>
      <c r="M47" s="6"/>
      <c r="N47" s="6"/>
      <c r="O47" s="6"/>
    </row>
    <row r="48" spans="1:15" s="7" customFormat="1" ht="30.75" customHeight="1" x14ac:dyDescent="0.2">
      <c r="A48" s="265">
        <v>6</v>
      </c>
      <c r="B48" s="266"/>
      <c r="C48" s="265"/>
      <c r="D48" s="267" t="s">
        <v>1</v>
      </c>
      <c r="E48" s="258">
        <v>7574.92</v>
      </c>
      <c r="F48" s="264">
        <v>27748.82</v>
      </c>
      <c r="G48" s="258">
        <v>10717.83</v>
      </c>
      <c r="H48" s="258">
        <f t="shared" si="1"/>
        <v>141.49099924487652</v>
      </c>
      <c r="I48" s="258">
        <f t="shared" si="2"/>
        <v>38.62445321999278</v>
      </c>
      <c r="J48" s="100"/>
      <c r="K48" s="100"/>
      <c r="L48" s="6"/>
      <c r="M48" s="6"/>
      <c r="N48" s="6"/>
      <c r="O48" s="6"/>
    </row>
    <row r="49" spans="1:15" s="4" customFormat="1" ht="31.5" x14ac:dyDescent="0.2">
      <c r="A49" s="55"/>
      <c r="B49" s="56">
        <v>67</v>
      </c>
      <c r="C49" s="96"/>
      <c r="D49" s="268" t="s">
        <v>5</v>
      </c>
      <c r="E49" s="58">
        <v>7574.92</v>
      </c>
      <c r="F49" s="58">
        <v>27748.82</v>
      </c>
      <c r="G49" s="58">
        <v>10717.83</v>
      </c>
      <c r="H49" s="58">
        <f t="shared" si="1"/>
        <v>141.49099924487652</v>
      </c>
      <c r="I49" s="58">
        <f t="shared" si="2"/>
        <v>38.62445321999278</v>
      </c>
      <c r="J49" s="99"/>
      <c r="K49" s="99"/>
      <c r="L49" s="1"/>
      <c r="M49" s="1"/>
      <c r="N49" s="1"/>
      <c r="O49" s="1"/>
    </row>
    <row r="50" spans="1:15" s="7" customFormat="1" ht="42" customHeight="1" x14ac:dyDescent="0.2">
      <c r="A50" s="8"/>
      <c r="B50" s="9" t="s">
        <v>91</v>
      </c>
      <c r="C50" s="10"/>
      <c r="D50" s="11" t="s">
        <v>32</v>
      </c>
      <c r="E50" s="12">
        <v>7574.92</v>
      </c>
      <c r="F50" s="12">
        <v>27748.82</v>
      </c>
      <c r="G50" s="12">
        <v>10717.83</v>
      </c>
      <c r="H50" s="12">
        <f t="shared" si="1"/>
        <v>141.49099924487652</v>
      </c>
      <c r="I50" s="12">
        <f t="shared" si="2"/>
        <v>38.62445321999278</v>
      </c>
      <c r="J50" s="100"/>
      <c r="K50" s="100"/>
      <c r="L50" s="6"/>
      <c r="M50" s="6"/>
      <c r="N50" s="6"/>
      <c r="O50" s="6"/>
    </row>
    <row r="51" spans="1:15" s="4" customFormat="1" ht="31.5" x14ac:dyDescent="0.2">
      <c r="A51" s="13"/>
      <c r="B51" s="14" t="s">
        <v>92</v>
      </c>
      <c r="C51" s="34"/>
      <c r="D51" s="15" t="s">
        <v>93</v>
      </c>
      <c r="E51" s="16">
        <v>7574.92</v>
      </c>
      <c r="F51" s="16">
        <v>27748.82</v>
      </c>
      <c r="G51" s="16">
        <v>10717.83</v>
      </c>
      <c r="H51" s="16">
        <f t="shared" si="1"/>
        <v>141.49099924487652</v>
      </c>
      <c r="I51" s="16">
        <f t="shared" si="2"/>
        <v>38.62445321999278</v>
      </c>
      <c r="J51" s="99"/>
      <c r="K51" s="99"/>
      <c r="L51" s="1"/>
      <c r="M51" s="1"/>
      <c r="N51" s="1"/>
      <c r="O51" s="1"/>
    </row>
    <row r="52" spans="1:15" s="4" customFormat="1" x14ac:dyDescent="0.2">
      <c r="A52" s="17"/>
      <c r="B52" s="17"/>
      <c r="C52" s="19" t="s">
        <v>19</v>
      </c>
      <c r="D52" s="20" t="s">
        <v>20</v>
      </c>
      <c r="E52" s="21">
        <f>E49</f>
        <v>7574.92</v>
      </c>
      <c r="F52" s="21">
        <f>F49</f>
        <v>27748.82</v>
      </c>
      <c r="G52" s="21">
        <f>G49</f>
        <v>10717.83</v>
      </c>
      <c r="H52" s="84">
        <f t="shared" si="1"/>
        <v>141.49099924487652</v>
      </c>
      <c r="I52" s="84">
        <f t="shared" si="2"/>
        <v>38.62445321999278</v>
      </c>
      <c r="J52" s="99"/>
      <c r="K52" s="99"/>
      <c r="L52" s="1"/>
      <c r="M52" s="1"/>
      <c r="N52" s="1"/>
      <c r="O52" s="1"/>
    </row>
    <row r="53" spans="1:15" s="4" customFormat="1" x14ac:dyDescent="0.2">
      <c r="A53" s="265">
        <v>6</v>
      </c>
      <c r="B53" s="266"/>
      <c r="C53" s="265"/>
      <c r="D53" s="267" t="s">
        <v>1</v>
      </c>
      <c r="E53" s="264">
        <f t="shared" ref="E53:G53" si="3">E54</f>
        <v>49481.279999999999</v>
      </c>
      <c r="F53" s="264">
        <f t="shared" si="3"/>
        <v>186560</v>
      </c>
      <c r="G53" s="264">
        <f t="shared" si="3"/>
        <v>134885.51</v>
      </c>
      <c r="H53" s="258">
        <f t="shared" si="1"/>
        <v>272.59907181059179</v>
      </c>
      <c r="I53" s="258">
        <f t="shared" si="2"/>
        <v>72.301409734133799</v>
      </c>
      <c r="J53" s="99"/>
      <c r="K53" s="99"/>
      <c r="L53" s="1"/>
      <c r="M53" s="1"/>
      <c r="N53" s="1"/>
      <c r="O53" s="1"/>
    </row>
    <row r="54" spans="1:15" s="50" customFormat="1" ht="31.5" x14ac:dyDescent="0.2">
      <c r="A54" s="55"/>
      <c r="B54" s="56">
        <v>67</v>
      </c>
      <c r="C54" s="96"/>
      <c r="D54" s="268" t="s">
        <v>5</v>
      </c>
      <c r="E54" s="58">
        <f>E55</f>
        <v>49481.279999999999</v>
      </c>
      <c r="F54" s="58">
        <v>186560</v>
      </c>
      <c r="G54" s="58">
        <v>134885.51</v>
      </c>
      <c r="H54" s="58">
        <f t="shared" si="1"/>
        <v>272.59907181059179</v>
      </c>
      <c r="I54" s="58">
        <f t="shared" si="2"/>
        <v>72.301409734133799</v>
      </c>
      <c r="J54" s="98"/>
      <c r="K54" s="98"/>
      <c r="L54" s="49"/>
      <c r="M54" s="49"/>
      <c r="N54" s="49"/>
      <c r="O54" s="49"/>
    </row>
    <row r="55" spans="1:15" s="50" customFormat="1" ht="47.25" x14ac:dyDescent="0.2">
      <c r="A55" s="8"/>
      <c r="B55" s="9" t="s">
        <v>91</v>
      </c>
      <c r="C55" s="10"/>
      <c r="D55" s="11" t="s">
        <v>32</v>
      </c>
      <c r="E55" s="12">
        <f>E56+E57</f>
        <v>49481.279999999999</v>
      </c>
      <c r="F55" s="12">
        <v>186560</v>
      </c>
      <c r="G55" s="12">
        <v>134885.51</v>
      </c>
      <c r="H55" s="12">
        <f t="shared" si="1"/>
        <v>272.59907181059179</v>
      </c>
      <c r="I55" s="12">
        <f t="shared" si="2"/>
        <v>72.301409734133799</v>
      </c>
      <c r="J55" s="98"/>
      <c r="K55" s="98"/>
      <c r="L55" s="49"/>
      <c r="M55" s="49"/>
      <c r="N55" s="49"/>
      <c r="O55" s="49"/>
    </row>
    <row r="56" spans="1:15" s="50" customFormat="1" ht="31.5" x14ac:dyDescent="0.2">
      <c r="A56" s="13"/>
      <c r="B56" s="14" t="s">
        <v>92</v>
      </c>
      <c r="C56" s="34"/>
      <c r="D56" s="15" t="s">
        <v>93</v>
      </c>
      <c r="E56" s="16">
        <v>37565.339999999997</v>
      </c>
      <c r="F56" s="16">
        <v>84800</v>
      </c>
      <c r="G56" s="16">
        <v>33383.08</v>
      </c>
      <c r="H56" s="16">
        <f t="shared" si="1"/>
        <v>88.866705319318299</v>
      </c>
      <c r="I56" s="16">
        <f t="shared" si="2"/>
        <v>39.366839622641514</v>
      </c>
      <c r="J56" s="98"/>
      <c r="K56" s="98"/>
      <c r="L56" s="49"/>
      <c r="M56" s="49"/>
      <c r="N56" s="49"/>
      <c r="O56" s="49"/>
    </row>
    <row r="57" spans="1:15" s="50" customFormat="1" ht="31.5" x14ac:dyDescent="0.2">
      <c r="A57" s="13"/>
      <c r="B57" s="14" t="s">
        <v>94</v>
      </c>
      <c r="C57" s="34"/>
      <c r="D57" s="15" t="s">
        <v>95</v>
      </c>
      <c r="E57" s="16">
        <v>11915.94</v>
      </c>
      <c r="F57" s="16">
        <v>101760</v>
      </c>
      <c r="G57" s="16">
        <v>101502.43</v>
      </c>
      <c r="H57" s="16">
        <f t="shared" si="1"/>
        <v>851.82058654206048</v>
      </c>
      <c r="I57" s="16">
        <f t="shared" si="2"/>
        <v>99.746884827044013</v>
      </c>
      <c r="J57" s="98"/>
      <c r="K57" s="98"/>
      <c r="L57" s="49"/>
      <c r="M57" s="49"/>
      <c r="N57" s="49"/>
      <c r="O57" s="49"/>
    </row>
    <row r="58" spans="1:15" s="50" customFormat="1" x14ac:dyDescent="0.2">
      <c r="A58" s="17"/>
      <c r="B58" s="17"/>
      <c r="C58" s="19">
        <v>44</v>
      </c>
      <c r="D58" s="20" t="s">
        <v>134</v>
      </c>
      <c r="E58" s="21">
        <f t="shared" ref="E58:F58" si="4">E54</f>
        <v>49481.279999999999</v>
      </c>
      <c r="F58" s="21">
        <f t="shared" si="4"/>
        <v>186560</v>
      </c>
      <c r="G58" s="21">
        <v>134885.51</v>
      </c>
      <c r="H58" s="84">
        <f t="shared" si="1"/>
        <v>272.59907181059179</v>
      </c>
      <c r="I58" s="84">
        <f t="shared" si="2"/>
        <v>72.301409734133799</v>
      </c>
      <c r="J58" s="98"/>
      <c r="K58" s="98"/>
      <c r="L58" s="49"/>
      <c r="M58" s="49"/>
      <c r="N58" s="49"/>
      <c r="O58" s="49"/>
    </row>
    <row r="59" spans="1:15" s="50" customFormat="1" x14ac:dyDescent="0.2">
      <c r="A59" s="265">
        <v>6</v>
      </c>
      <c r="B59" s="266"/>
      <c r="C59" s="265"/>
      <c r="D59" s="267" t="s">
        <v>1</v>
      </c>
      <c r="E59" s="258">
        <v>1950.87</v>
      </c>
      <c r="F59" s="264">
        <v>4600</v>
      </c>
      <c r="G59" s="258">
        <v>679.39</v>
      </c>
      <c r="H59" s="258">
        <f t="shared" si="1"/>
        <v>34.82497552374069</v>
      </c>
      <c r="I59" s="258">
        <f t="shared" si="2"/>
        <v>14.769347826086957</v>
      </c>
      <c r="J59" s="98"/>
      <c r="K59" s="98"/>
      <c r="L59" s="49"/>
      <c r="M59" s="49"/>
      <c r="N59" s="49"/>
      <c r="O59" s="49"/>
    </row>
    <row r="60" spans="1:15" s="4" customFormat="1" x14ac:dyDescent="0.2">
      <c r="A60" s="95"/>
      <c r="B60" s="271">
        <v>65</v>
      </c>
      <c r="C60" s="242"/>
      <c r="D60" s="272" t="s">
        <v>112</v>
      </c>
      <c r="E60" s="58">
        <v>1950.87</v>
      </c>
      <c r="F60" s="269">
        <v>4600</v>
      </c>
      <c r="G60" s="58">
        <v>679.39</v>
      </c>
      <c r="H60" s="58">
        <f t="shared" si="1"/>
        <v>34.82497552374069</v>
      </c>
      <c r="I60" s="58">
        <f t="shared" si="2"/>
        <v>14.769347826086957</v>
      </c>
      <c r="J60" s="99"/>
      <c r="K60" s="99"/>
      <c r="L60" s="1"/>
      <c r="M60" s="1"/>
      <c r="N60" s="1"/>
      <c r="O60" s="1"/>
    </row>
    <row r="61" spans="1:15" s="4" customFormat="1" x14ac:dyDescent="0.2">
      <c r="A61" s="37"/>
      <c r="B61" s="38">
        <v>652</v>
      </c>
      <c r="C61" s="39"/>
      <c r="D61" s="25" t="s">
        <v>36</v>
      </c>
      <c r="E61" s="12">
        <v>1950.87</v>
      </c>
      <c r="F61" s="71">
        <v>4600</v>
      </c>
      <c r="G61" s="12">
        <v>679.39</v>
      </c>
      <c r="H61" s="12">
        <f t="shared" si="1"/>
        <v>34.82497552374069</v>
      </c>
      <c r="I61" s="12">
        <f t="shared" si="2"/>
        <v>14.769347826086957</v>
      </c>
      <c r="J61" s="99"/>
      <c r="K61" s="99"/>
      <c r="L61" s="1"/>
      <c r="M61" s="1"/>
      <c r="N61" s="1"/>
      <c r="O61" s="1"/>
    </row>
    <row r="62" spans="1:15" s="4" customFormat="1" x14ac:dyDescent="0.2">
      <c r="A62" s="37"/>
      <c r="B62" s="40">
        <v>6526</v>
      </c>
      <c r="C62" s="41"/>
      <c r="D62" s="30" t="s">
        <v>37</v>
      </c>
      <c r="E62" s="16">
        <v>1950.87</v>
      </c>
      <c r="F62" s="32">
        <v>4600</v>
      </c>
      <c r="G62" s="16">
        <v>679.39</v>
      </c>
      <c r="H62" s="16">
        <f t="shared" si="1"/>
        <v>34.82497552374069</v>
      </c>
      <c r="I62" s="16">
        <f t="shared" si="2"/>
        <v>14.769347826086957</v>
      </c>
      <c r="J62" s="99"/>
      <c r="K62" s="99"/>
      <c r="L62" s="1"/>
      <c r="M62" s="1"/>
      <c r="N62" s="1"/>
      <c r="O62" s="1"/>
    </row>
    <row r="63" spans="1:15" s="4" customFormat="1" ht="31.5" x14ac:dyDescent="0.2">
      <c r="A63" s="246">
        <v>7</v>
      </c>
      <c r="B63" s="261"/>
      <c r="C63" s="262"/>
      <c r="D63" s="263" t="s">
        <v>2</v>
      </c>
      <c r="E63" s="258">
        <v>0</v>
      </c>
      <c r="F63" s="264">
        <v>55072.29</v>
      </c>
      <c r="G63" s="258">
        <v>24.09</v>
      </c>
      <c r="H63" s="258">
        <v>0</v>
      </c>
      <c r="I63" s="258">
        <f t="shared" si="2"/>
        <v>4.3742506440171636E-2</v>
      </c>
      <c r="J63" s="99"/>
      <c r="K63" s="99"/>
      <c r="L63" s="1"/>
      <c r="M63" s="1"/>
      <c r="N63" s="1"/>
      <c r="O63" s="1"/>
    </row>
    <row r="64" spans="1:15" s="4" customFormat="1" x14ac:dyDescent="0.2">
      <c r="A64" s="95"/>
      <c r="B64" s="55">
        <v>72</v>
      </c>
      <c r="C64" s="275"/>
      <c r="D64" s="272" t="s">
        <v>108</v>
      </c>
      <c r="E64" s="58">
        <v>0</v>
      </c>
      <c r="F64" s="269">
        <v>5072.29</v>
      </c>
      <c r="G64" s="58">
        <v>24.09</v>
      </c>
      <c r="H64" s="58">
        <v>0</v>
      </c>
      <c r="I64" s="58">
        <f t="shared" si="2"/>
        <v>0.47493341271891004</v>
      </c>
      <c r="J64" s="99"/>
      <c r="K64" s="99"/>
      <c r="L64" s="1"/>
      <c r="M64" s="1"/>
      <c r="N64" s="1"/>
      <c r="O64" s="1"/>
    </row>
    <row r="65" spans="1:15" s="4" customFormat="1" x14ac:dyDescent="0.2">
      <c r="A65" s="37"/>
      <c r="B65" s="22">
        <v>721</v>
      </c>
      <c r="C65" s="41"/>
      <c r="D65" s="25" t="s">
        <v>236</v>
      </c>
      <c r="E65" s="12">
        <v>0</v>
      </c>
      <c r="F65" s="71">
        <v>72.290000000000006</v>
      </c>
      <c r="G65" s="12">
        <v>24.09</v>
      </c>
      <c r="H65" s="12">
        <v>0</v>
      </c>
      <c r="I65" s="12">
        <f t="shared" si="2"/>
        <v>33.324111218702448</v>
      </c>
      <c r="J65" s="99"/>
      <c r="K65" s="99"/>
      <c r="L65" s="1"/>
      <c r="M65" s="1"/>
      <c r="N65" s="1"/>
      <c r="O65" s="1"/>
    </row>
    <row r="66" spans="1:15" s="4" customFormat="1" x14ac:dyDescent="0.2">
      <c r="A66" s="37"/>
      <c r="B66" s="48">
        <v>7211</v>
      </c>
      <c r="C66" s="41"/>
      <c r="D66" s="30" t="s">
        <v>109</v>
      </c>
      <c r="E66" s="16">
        <v>0</v>
      </c>
      <c r="F66" s="31">
        <v>72.290000000000006</v>
      </c>
      <c r="G66" s="16">
        <v>24.09</v>
      </c>
      <c r="H66" s="16">
        <v>0</v>
      </c>
      <c r="I66" s="16">
        <f t="shared" si="2"/>
        <v>33.324111218702448</v>
      </c>
      <c r="J66" s="99"/>
      <c r="K66" s="99"/>
      <c r="L66" s="1"/>
      <c r="M66" s="1"/>
      <c r="N66" s="1"/>
      <c r="O66" s="1"/>
    </row>
    <row r="67" spans="1:15" s="4" customFormat="1" x14ac:dyDescent="0.2">
      <c r="A67" s="37"/>
      <c r="B67" s="22">
        <v>722</v>
      </c>
      <c r="C67" s="39"/>
      <c r="D67" s="25" t="s">
        <v>235</v>
      </c>
      <c r="E67" s="12">
        <v>0</v>
      </c>
      <c r="F67" s="71">
        <v>0</v>
      </c>
      <c r="G67" s="12">
        <v>0</v>
      </c>
      <c r="H67" s="12">
        <v>0</v>
      </c>
      <c r="I67" s="12">
        <v>0</v>
      </c>
      <c r="J67" s="99"/>
      <c r="K67" s="99"/>
      <c r="L67" s="1"/>
      <c r="M67" s="1"/>
      <c r="N67" s="1"/>
      <c r="O67" s="1"/>
    </row>
    <row r="68" spans="1:15" s="4" customFormat="1" x14ac:dyDescent="0.2">
      <c r="A68" s="37"/>
      <c r="B68" s="48">
        <v>7231</v>
      </c>
      <c r="C68" s="41"/>
      <c r="D68" s="30" t="s">
        <v>111</v>
      </c>
      <c r="E68" s="16">
        <v>0</v>
      </c>
      <c r="F68" s="31">
        <v>5000</v>
      </c>
      <c r="G68" s="16">
        <v>0</v>
      </c>
      <c r="H68" s="16">
        <v>0</v>
      </c>
      <c r="I68" s="16">
        <f t="shared" si="2"/>
        <v>0</v>
      </c>
      <c r="J68" s="99"/>
      <c r="K68" s="99"/>
      <c r="L68" s="1"/>
      <c r="M68" s="1"/>
      <c r="N68" s="1"/>
      <c r="O68" s="1"/>
    </row>
    <row r="69" spans="1:15" s="4" customFormat="1" ht="31.5" x14ac:dyDescent="0.2">
      <c r="A69" s="35"/>
      <c r="B69" s="51"/>
      <c r="C69" s="19">
        <v>71</v>
      </c>
      <c r="D69" s="20" t="s">
        <v>113</v>
      </c>
      <c r="E69" s="84">
        <f>E59</f>
        <v>1950.87</v>
      </c>
      <c r="F69" s="84">
        <f>F59+F64</f>
        <v>9672.2900000000009</v>
      </c>
      <c r="G69" s="84">
        <f>G63+G59</f>
        <v>703.48</v>
      </c>
      <c r="H69" s="84">
        <f t="shared" si="1"/>
        <v>36.059809213325337</v>
      </c>
      <c r="I69" s="84">
        <f t="shared" si="2"/>
        <v>7.2731483443941398</v>
      </c>
      <c r="J69" s="99"/>
      <c r="K69" s="99"/>
      <c r="L69" s="1"/>
      <c r="M69" s="1"/>
      <c r="N69" s="1"/>
      <c r="O69" s="1"/>
    </row>
    <row r="70" spans="1:15" s="4" customFormat="1" x14ac:dyDescent="0.2">
      <c r="A70" s="571" t="s">
        <v>31</v>
      </c>
      <c r="B70" s="571"/>
      <c r="C70" s="571"/>
      <c r="D70" s="571"/>
      <c r="E70" s="52">
        <f>E11+E16+E33+E41+E52+E58+E69</f>
        <v>1696368.51</v>
      </c>
      <c r="F70" s="52">
        <f>F11+F16+F33+F41+F52+F58+F69</f>
        <v>3617975.2199999997</v>
      </c>
      <c r="G70" s="52">
        <f>G11+G16+G33+G41+G52+G58+G69+G47</f>
        <v>2067794.31</v>
      </c>
      <c r="H70" s="12">
        <f t="shared" ref="H70" si="5">G70/E70*100</f>
        <v>121.89534867043719</v>
      </c>
      <c r="I70" s="12">
        <f t="shared" ref="I70" si="6">G70/F70*100</f>
        <v>57.153357451685373</v>
      </c>
      <c r="J70" s="99"/>
      <c r="K70" s="99"/>
      <c r="L70" s="1"/>
      <c r="M70" s="1"/>
      <c r="N70" s="1"/>
      <c r="O70" s="1"/>
    </row>
    <row r="71" spans="1:15" s="4" customFormat="1" ht="24" customHeight="1" x14ac:dyDescent="0.2">
      <c r="A71" s="53"/>
      <c r="B71" s="53"/>
      <c r="C71" s="53"/>
      <c r="D71" s="53"/>
      <c r="E71" s="54"/>
      <c r="F71" s="371"/>
      <c r="G71" s="54"/>
      <c r="H71" s="99"/>
      <c r="I71" s="99"/>
      <c r="J71" s="99"/>
      <c r="K71" s="99"/>
      <c r="L71" s="1"/>
      <c r="M71" s="1"/>
      <c r="N71" s="1"/>
      <c r="O71" s="1"/>
    </row>
    <row r="72" spans="1:15" s="4" customFormat="1" x14ac:dyDescent="0.2">
      <c r="A72" s="53"/>
      <c r="B72" s="53"/>
      <c r="C72" s="53"/>
      <c r="D72" s="53"/>
      <c r="E72" s="54"/>
      <c r="F72" s="371"/>
      <c r="G72" s="54"/>
      <c r="H72" s="99"/>
      <c r="I72" s="1"/>
      <c r="J72" s="99"/>
      <c r="K72" s="99"/>
      <c r="L72" s="1"/>
      <c r="M72" s="1"/>
      <c r="N72" s="1"/>
      <c r="O72" s="1"/>
    </row>
    <row r="73" spans="1:15" s="4" customFormat="1" x14ac:dyDescent="0.2">
      <c r="A73" s="50"/>
      <c r="B73" s="53"/>
      <c r="C73" s="53"/>
      <c r="D73" s="53"/>
      <c r="E73" s="53"/>
      <c r="F73" s="53"/>
      <c r="G73" s="53"/>
      <c r="H73" s="1"/>
      <c r="I73" s="99"/>
      <c r="J73" s="99"/>
      <c r="K73" s="99"/>
      <c r="L73" s="1"/>
      <c r="M73" s="1"/>
      <c r="N73" s="1"/>
      <c r="O73" s="1"/>
    </row>
    <row r="74" spans="1:15" s="7" customFormat="1" ht="15.75" customHeight="1" x14ac:dyDescent="0.2">
      <c r="A74" s="566" t="s">
        <v>24</v>
      </c>
      <c r="B74" s="567"/>
      <c r="C74" s="567"/>
      <c r="D74" s="567"/>
      <c r="E74" s="567"/>
      <c r="F74" s="567"/>
      <c r="G74" s="567"/>
      <c r="H74" s="567"/>
      <c r="I74" s="100"/>
      <c r="J74" s="100"/>
      <c r="K74" s="100"/>
      <c r="L74" s="6"/>
      <c r="M74" s="6"/>
      <c r="N74" s="6"/>
      <c r="O74" s="6"/>
    </row>
    <row r="75" spans="1:15" s="4" customFormat="1" ht="47.25" x14ac:dyDescent="0.2">
      <c r="A75" s="2" t="s">
        <v>15</v>
      </c>
      <c r="B75" s="2" t="s">
        <v>90</v>
      </c>
      <c r="C75" s="2" t="s">
        <v>195</v>
      </c>
      <c r="D75" s="104" t="s">
        <v>4</v>
      </c>
      <c r="E75" s="291" t="s">
        <v>252</v>
      </c>
      <c r="F75" s="291" t="s">
        <v>283</v>
      </c>
      <c r="G75" s="291" t="s">
        <v>289</v>
      </c>
      <c r="H75" s="291" t="s">
        <v>249</v>
      </c>
      <c r="I75" s="291" t="s">
        <v>249</v>
      </c>
      <c r="J75" s="99"/>
      <c r="K75" s="99"/>
      <c r="L75" s="1"/>
      <c r="M75" s="1"/>
      <c r="N75" s="1"/>
      <c r="O75" s="1"/>
    </row>
    <row r="76" spans="1:15" s="4" customFormat="1" x14ac:dyDescent="0.25">
      <c r="A76" s="568">
        <v>1</v>
      </c>
      <c r="B76" s="569"/>
      <c r="C76" s="569"/>
      <c r="D76" s="570"/>
      <c r="E76" s="393">
        <v>2</v>
      </c>
      <c r="F76" s="394">
        <v>3</v>
      </c>
      <c r="G76" s="393">
        <v>4</v>
      </c>
      <c r="H76" s="291" t="s">
        <v>250</v>
      </c>
      <c r="I76" s="291" t="s">
        <v>251</v>
      </c>
      <c r="J76" s="99"/>
      <c r="K76" s="99"/>
      <c r="L76" s="1"/>
      <c r="M76" s="1"/>
      <c r="N76" s="1"/>
      <c r="O76" s="1"/>
    </row>
    <row r="77" spans="1:15" s="4" customFormat="1" x14ac:dyDescent="0.2">
      <c r="A77" s="252">
        <v>3</v>
      </c>
      <c r="B77" s="252"/>
      <c r="C77" s="253"/>
      <c r="D77" s="254" t="s">
        <v>24</v>
      </c>
      <c r="E77" s="255">
        <f>E78</f>
        <v>7951.44</v>
      </c>
      <c r="F77" s="255">
        <v>27748.82</v>
      </c>
      <c r="G77" s="255">
        <v>10717.83</v>
      </c>
      <c r="H77" s="255">
        <f>G77/E77*100</f>
        <v>134.79105671425552</v>
      </c>
      <c r="I77" s="255">
        <f>G77/F77*100</f>
        <v>38.62445321999278</v>
      </c>
      <c r="J77" s="99"/>
      <c r="K77" s="99"/>
      <c r="L77" s="1"/>
      <c r="M77" s="1"/>
      <c r="N77" s="1"/>
      <c r="O77" s="1"/>
    </row>
    <row r="78" spans="1:15" s="4" customFormat="1" x14ac:dyDescent="0.2">
      <c r="A78" s="64"/>
      <c r="B78" s="56" t="s">
        <v>116</v>
      </c>
      <c r="C78" s="64"/>
      <c r="D78" s="57" t="s">
        <v>7</v>
      </c>
      <c r="E78" s="93">
        <v>7951.44</v>
      </c>
      <c r="F78" s="65">
        <f>F79</f>
        <v>27748.82</v>
      </c>
      <c r="G78" s="93">
        <v>10717.83</v>
      </c>
      <c r="H78" s="93">
        <f t="shared" ref="H78:H140" si="7">G78/E78*100</f>
        <v>134.79105671425552</v>
      </c>
      <c r="I78" s="93">
        <f t="shared" ref="I78:I126" si="8">G78/F78*100</f>
        <v>38.62445321999278</v>
      </c>
      <c r="J78" s="99"/>
      <c r="K78" s="99"/>
      <c r="L78" s="1"/>
      <c r="M78" s="1"/>
      <c r="N78" s="1"/>
      <c r="O78" s="1"/>
    </row>
    <row r="79" spans="1:15" s="4" customFormat="1" x14ac:dyDescent="0.2">
      <c r="A79" s="13"/>
      <c r="B79" s="66">
        <v>323</v>
      </c>
      <c r="C79" s="8"/>
      <c r="D79" s="67" t="s">
        <v>40</v>
      </c>
      <c r="E79" s="47">
        <v>7951.44</v>
      </c>
      <c r="F79" s="62">
        <f>F80</f>
        <v>27748.82</v>
      </c>
      <c r="G79" s="47">
        <v>10717.83</v>
      </c>
      <c r="H79" s="47">
        <f t="shared" si="7"/>
        <v>134.79105671425552</v>
      </c>
      <c r="I79" s="47">
        <f t="shared" si="8"/>
        <v>38.62445321999278</v>
      </c>
      <c r="J79" s="99"/>
      <c r="K79" s="99"/>
      <c r="L79" s="1"/>
      <c r="M79" s="1"/>
      <c r="N79" s="1"/>
      <c r="O79" s="1"/>
    </row>
    <row r="80" spans="1:15" s="4" customFormat="1" x14ac:dyDescent="0.2">
      <c r="A80" s="13"/>
      <c r="B80" s="14" t="s">
        <v>117</v>
      </c>
      <c r="C80" s="13"/>
      <c r="D80" s="13" t="s">
        <v>118</v>
      </c>
      <c r="E80" s="61">
        <v>7951.44</v>
      </c>
      <c r="F80" s="63">
        <v>27748.82</v>
      </c>
      <c r="G80" s="61">
        <v>10717.83</v>
      </c>
      <c r="H80" s="61">
        <f t="shared" si="7"/>
        <v>134.79105671425552</v>
      </c>
      <c r="I80" s="61">
        <f t="shared" si="8"/>
        <v>38.62445321999278</v>
      </c>
      <c r="J80" s="99"/>
      <c r="K80" s="99"/>
      <c r="L80" s="1"/>
      <c r="M80" s="1"/>
      <c r="N80" s="1"/>
      <c r="O80" s="1"/>
    </row>
    <row r="81" spans="1:15" s="4" customFormat="1" x14ac:dyDescent="0.2">
      <c r="A81" s="35"/>
      <c r="B81" s="19"/>
      <c r="C81" s="68" t="s">
        <v>19</v>
      </c>
      <c r="D81" s="69" t="s">
        <v>21</v>
      </c>
      <c r="E81" s="70">
        <f>E80</f>
        <v>7951.44</v>
      </c>
      <c r="F81" s="70">
        <f>F80</f>
        <v>27748.82</v>
      </c>
      <c r="G81" s="70">
        <f>G77</f>
        <v>10717.83</v>
      </c>
      <c r="H81" s="452">
        <f t="shared" si="7"/>
        <v>134.79105671425552</v>
      </c>
      <c r="I81" s="452">
        <f t="shared" si="8"/>
        <v>38.62445321999278</v>
      </c>
      <c r="J81" s="99"/>
      <c r="K81" s="99"/>
      <c r="L81" s="1"/>
      <c r="M81" s="1"/>
      <c r="N81" s="1"/>
      <c r="O81" s="1"/>
    </row>
    <row r="82" spans="1:15" s="4" customFormat="1" x14ac:dyDescent="0.2">
      <c r="A82" s="246"/>
      <c r="B82" s="247">
        <v>3</v>
      </c>
      <c r="C82" s="248"/>
      <c r="D82" s="249" t="s">
        <v>24</v>
      </c>
      <c r="E82" s="250">
        <f>E83+E93+E124</f>
        <v>459303.41</v>
      </c>
      <c r="F82" s="250">
        <f>F83+F93+F124</f>
        <v>1002481.1799999999</v>
      </c>
      <c r="G82" s="250">
        <f>G83+G93+G124</f>
        <v>547833.51</v>
      </c>
      <c r="H82" s="251">
        <f t="shared" si="7"/>
        <v>119.2748623399073</v>
      </c>
      <c r="I82" s="251">
        <f t="shared" si="8"/>
        <v>54.647760070667864</v>
      </c>
      <c r="J82" s="99"/>
      <c r="K82" s="99"/>
      <c r="L82" s="1"/>
      <c r="M82" s="1"/>
      <c r="N82" s="1"/>
      <c r="O82" s="1"/>
    </row>
    <row r="83" spans="1:15" s="4" customFormat="1" x14ac:dyDescent="0.2">
      <c r="A83" s="55"/>
      <c r="B83" s="56">
        <v>31</v>
      </c>
      <c r="C83" s="55"/>
      <c r="D83" s="57" t="s">
        <v>6</v>
      </c>
      <c r="E83" s="58">
        <f>E84+E89+E91</f>
        <v>77027.78</v>
      </c>
      <c r="F83" s="58">
        <f>F84+F89+F91</f>
        <v>212130</v>
      </c>
      <c r="G83" s="58">
        <f>G84+G89+G91</f>
        <v>95254.87</v>
      </c>
      <c r="H83" s="93">
        <f t="shared" si="7"/>
        <v>123.66300833283783</v>
      </c>
      <c r="I83" s="93">
        <f t="shared" si="8"/>
        <v>44.904006976853815</v>
      </c>
      <c r="J83" s="99"/>
      <c r="K83" s="99"/>
      <c r="L83" s="1"/>
      <c r="M83" s="1"/>
      <c r="N83" s="1"/>
      <c r="O83" s="1"/>
    </row>
    <row r="84" spans="1:15" s="7" customFormat="1" x14ac:dyDescent="0.2">
      <c r="A84" s="8"/>
      <c r="B84" s="59">
        <v>311</v>
      </c>
      <c r="C84" s="13"/>
      <c r="D84" s="8" t="s">
        <v>43</v>
      </c>
      <c r="E84" s="47">
        <f>E88+E87+E86+E85</f>
        <v>70845.17</v>
      </c>
      <c r="F84" s="47">
        <f>F88+F87+F86+F85</f>
        <v>104930</v>
      </c>
      <c r="G84" s="47">
        <f>G85+G86+G87</f>
        <v>53304.61</v>
      </c>
      <c r="H84" s="47">
        <f t="shared" si="7"/>
        <v>75.24099384615775</v>
      </c>
      <c r="I84" s="47">
        <f t="shared" si="8"/>
        <v>50.800162012770421</v>
      </c>
      <c r="J84" s="100"/>
      <c r="K84" s="100"/>
      <c r="L84" s="6"/>
      <c r="M84" s="6"/>
      <c r="N84" s="6"/>
      <c r="O84" s="6"/>
    </row>
    <row r="85" spans="1:15" s="7" customFormat="1" x14ac:dyDescent="0.2">
      <c r="A85" s="13"/>
      <c r="B85" s="60">
        <v>3111</v>
      </c>
      <c r="C85" s="13"/>
      <c r="D85" s="13" t="s">
        <v>60</v>
      </c>
      <c r="E85" s="61">
        <v>40095.620000000003</v>
      </c>
      <c r="F85" s="61">
        <v>94500</v>
      </c>
      <c r="G85" s="61">
        <v>48132.15</v>
      </c>
      <c r="H85" s="61">
        <f t="shared" si="7"/>
        <v>120.04341122546552</v>
      </c>
      <c r="I85" s="61">
        <f t="shared" si="8"/>
        <v>50.933492063492068</v>
      </c>
      <c r="J85" s="100"/>
      <c r="K85" s="100"/>
      <c r="L85" s="6"/>
      <c r="M85" s="6"/>
      <c r="N85" s="6"/>
      <c r="O85" s="6"/>
    </row>
    <row r="86" spans="1:15" s="7" customFormat="1" x14ac:dyDescent="0.2">
      <c r="A86" s="13"/>
      <c r="B86" s="60" t="s">
        <v>129</v>
      </c>
      <c r="C86" s="13"/>
      <c r="D86" s="13" t="s">
        <v>130</v>
      </c>
      <c r="E86" s="61">
        <v>210</v>
      </c>
      <c r="F86" s="61">
        <v>9430</v>
      </c>
      <c r="G86" s="61">
        <v>5040</v>
      </c>
      <c r="H86" s="61">
        <f t="shared" si="7"/>
        <v>2400</v>
      </c>
      <c r="I86" s="61">
        <f t="shared" si="8"/>
        <v>53.446447507953344</v>
      </c>
      <c r="J86" s="100"/>
      <c r="K86" s="100"/>
      <c r="L86" s="6"/>
      <c r="M86" s="6"/>
      <c r="N86" s="6"/>
      <c r="O86" s="6"/>
    </row>
    <row r="87" spans="1:15" s="7" customFormat="1" x14ac:dyDescent="0.2">
      <c r="A87" s="13"/>
      <c r="B87" s="60" t="s">
        <v>114</v>
      </c>
      <c r="C87" s="13"/>
      <c r="D87" s="13" t="s">
        <v>115</v>
      </c>
      <c r="E87" s="61">
        <v>29281.119999999999</v>
      </c>
      <c r="F87" s="61">
        <v>1000</v>
      </c>
      <c r="G87" s="61">
        <v>132.46</v>
      </c>
      <c r="H87" s="61">
        <f t="shared" si="7"/>
        <v>0.45237340648171931</v>
      </c>
      <c r="I87" s="61">
        <f t="shared" si="8"/>
        <v>13.245999999999999</v>
      </c>
      <c r="J87" s="100"/>
      <c r="K87" s="100"/>
      <c r="L87" s="6"/>
      <c r="M87" s="6"/>
      <c r="N87" s="6"/>
      <c r="O87" s="6"/>
    </row>
    <row r="88" spans="1:15" s="7" customFormat="1" x14ac:dyDescent="0.2">
      <c r="A88" s="13"/>
      <c r="B88" s="60" t="s">
        <v>119</v>
      </c>
      <c r="C88" s="13"/>
      <c r="D88" s="13" t="s">
        <v>120</v>
      </c>
      <c r="E88" s="61">
        <v>1258.43</v>
      </c>
      <c r="F88" s="61">
        <v>0</v>
      </c>
      <c r="G88" s="61">
        <v>0</v>
      </c>
      <c r="H88" s="61">
        <f t="shared" si="7"/>
        <v>0</v>
      </c>
      <c r="I88" s="61">
        <v>0</v>
      </c>
      <c r="J88" s="100"/>
      <c r="K88" s="100"/>
      <c r="L88" s="6"/>
      <c r="M88" s="6"/>
      <c r="N88" s="6"/>
      <c r="O88" s="6"/>
    </row>
    <row r="89" spans="1:15" s="7" customFormat="1" x14ac:dyDescent="0.2">
      <c r="A89" s="13"/>
      <c r="B89" s="59" t="s">
        <v>131</v>
      </c>
      <c r="C89" s="8"/>
      <c r="D89" s="8" t="s">
        <v>47</v>
      </c>
      <c r="E89" s="47">
        <v>1211.25</v>
      </c>
      <c r="F89" s="47">
        <v>64200</v>
      </c>
      <c r="G89" s="47">
        <v>33985.11</v>
      </c>
      <c r="H89" s="47">
        <f t="shared" si="7"/>
        <v>2805.7882352941178</v>
      </c>
      <c r="I89" s="47">
        <f t="shared" si="8"/>
        <v>52.936308411214952</v>
      </c>
      <c r="J89" s="100"/>
      <c r="K89" s="100"/>
      <c r="L89" s="6"/>
      <c r="M89" s="6"/>
      <c r="N89" s="6"/>
      <c r="O89" s="6"/>
    </row>
    <row r="90" spans="1:15" s="7" customFormat="1" x14ac:dyDescent="0.2">
      <c r="A90" s="13"/>
      <c r="B90" s="60" t="s">
        <v>70</v>
      </c>
      <c r="C90" s="13"/>
      <c r="D90" s="13" t="s">
        <v>47</v>
      </c>
      <c r="E90" s="61">
        <v>1211.25</v>
      </c>
      <c r="F90" s="61">
        <v>64200</v>
      </c>
      <c r="G90" s="61">
        <v>33985.11</v>
      </c>
      <c r="H90" s="61">
        <f t="shared" si="7"/>
        <v>2805.7882352941178</v>
      </c>
      <c r="I90" s="61">
        <f t="shared" si="8"/>
        <v>52.936308411214952</v>
      </c>
      <c r="J90" s="100"/>
      <c r="K90" s="100"/>
      <c r="L90" s="6"/>
      <c r="M90" s="6"/>
      <c r="N90" s="6"/>
      <c r="O90" s="6"/>
    </row>
    <row r="91" spans="1:15" s="7" customFormat="1" x14ac:dyDescent="0.2">
      <c r="A91" s="13"/>
      <c r="B91" s="9">
        <v>313</v>
      </c>
      <c r="C91" s="8"/>
      <c r="D91" s="8" t="s">
        <v>44</v>
      </c>
      <c r="E91" s="47">
        <v>4971.3599999999997</v>
      </c>
      <c r="F91" s="47">
        <v>43000</v>
      </c>
      <c r="G91" s="47">
        <v>7965.15</v>
      </c>
      <c r="H91" s="47">
        <f t="shared" si="7"/>
        <v>160.22074442406102</v>
      </c>
      <c r="I91" s="47">
        <f t="shared" si="8"/>
        <v>18.523604651162788</v>
      </c>
      <c r="J91" s="100"/>
      <c r="K91" s="100"/>
      <c r="L91" s="6"/>
      <c r="M91" s="6"/>
      <c r="N91" s="6"/>
      <c r="O91" s="6"/>
    </row>
    <row r="92" spans="1:15" s="7" customFormat="1" x14ac:dyDescent="0.2">
      <c r="A92" s="13"/>
      <c r="B92" s="14">
        <v>3132</v>
      </c>
      <c r="C92" s="13"/>
      <c r="D92" s="13" t="s">
        <v>61</v>
      </c>
      <c r="E92" s="61">
        <v>4971.3599999999997</v>
      </c>
      <c r="F92" s="61">
        <v>43000</v>
      </c>
      <c r="G92" s="61">
        <v>7965.15</v>
      </c>
      <c r="H92" s="61">
        <f t="shared" si="7"/>
        <v>160.22074442406102</v>
      </c>
      <c r="I92" s="61">
        <f t="shared" si="8"/>
        <v>18.523604651162788</v>
      </c>
      <c r="J92" s="100"/>
      <c r="K92" s="100"/>
      <c r="L92" s="6"/>
      <c r="M92" s="6"/>
      <c r="N92" s="6"/>
      <c r="O92" s="6"/>
    </row>
    <row r="93" spans="1:15" s="4" customFormat="1" x14ac:dyDescent="0.2">
      <c r="A93" s="55"/>
      <c r="B93" s="56">
        <v>32</v>
      </c>
      <c r="C93" s="55"/>
      <c r="D93" s="57" t="s">
        <v>7</v>
      </c>
      <c r="E93" s="58">
        <f>E94+E98+E105+E117</f>
        <v>380919.95999999996</v>
      </c>
      <c r="F93" s="58">
        <f>F94+F98+F105+F117+F115</f>
        <v>787551.17999999993</v>
      </c>
      <c r="G93" s="58">
        <f>G94+G98+G105+G117+G115+K118</f>
        <v>415834.78</v>
      </c>
      <c r="H93" s="93">
        <f t="shared" si="7"/>
        <v>109.16592031564849</v>
      </c>
      <c r="I93" s="93">
        <f t="shared" si="8"/>
        <v>52.80098494678149</v>
      </c>
      <c r="J93" s="99"/>
      <c r="K93" s="99"/>
      <c r="L93" s="1"/>
      <c r="M93" s="1"/>
      <c r="N93" s="1"/>
      <c r="O93" s="1"/>
    </row>
    <row r="94" spans="1:15" s="4" customFormat="1" x14ac:dyDescent="0.2">
      <c r="A94" s="22"/>
      <c r="B94" s="66">
        <v>321</v>
      </c>
      <c r="C94" s="8"/>
      <c r="D94" s="67" t="s">
        <v>48</v>
      </c>
      <c r="E94" s="71">
        <f t="shared" ref="E94:G94" si="9">E95+E96+E97</f>
        <v>30767.95</v>
      </c>
      <c r="F94" s="71">
        <f t="shared" si="9"/>
        <v>77700</v>
      </c>
      <c r="G94" s="71">
        <f t="shared" si="9"/>
        <v>33156.26</v>
      </c>
      <c r="H94" s="47">
        <f t="shared" si="7"/>
        <v>107.76233060701152</v>
      </c>
      <c r="I94" s="47">
        <f t="shared" si="8"/>
        <v>42.6721492921493</v>
      </c>
      <c r="J94" s="99"/>
      <c r="K94" s="99"/>
      <c r="L94" s="1"/>
      <c r="M94" s="1"/>
      <c r="N94" s="1"/>
      <c r="O94" s="1"/>
    </row>
    <row r="95" spans="1:15" s="4" customFormat="1" x14ac:dyDescent="0.2">
      <c r="A95" s="22"/>
      <c r="B95" s="42" t="s">
        <v>62</v>
      </c>
      <c r="C95" s="13"/>
      <c r="D95" s="72" t="s">
        <v>63</v>
      </c>
      <c r="E95" s="61">
        <v>1091.6500000000001</v>
      </c>
      <c r="F95" s="32">
        <v>6800</v>
      </c>
      <c r="G95" s="61">
        <v>2698.24</v>
      </c>
      <c r="H95" s="61">
        <f t="shared" si="7"/>
        <v>247.17079650070991</v>
      </c>
      <c r="I95" s="61">
        <f t="shared" si="8"/>
        <v>39.68</v>
      </c>
      <c r="J95" s="99"/>
      <c r="K95" s="99"/>
      <c r="L95" s="1"/>
      <c r="M95" s="1"/>
      <c r="N95" s="1"/>
      <c r="O95" s="1"/>
    </row>
    <row r="96" spans="1:15" s="4" customFormat="1" ht="31.5" x14ac:dyDescent="0.2">
      <c r="A96" s="22"/>
      <c r="B96" s="42" t="s">
        <v>64</v>
      </c>
      <c r="C96" s="13"/>
      <c r="D96" s="15" t="s">
        <v>52</v>
      </c>
      <c r="E96" s="61">
        <v>29041.96</v>
      </c>
      <c r="F96" s="32">
        <v>66900</v>
      </c>
      <c r="G96" s="61">
        <v>28852.29</v>
      </c>
      <c r="H96" s="61">
        <f t="shared" si="7"/>
        <v>99.346910470229972</v>
      </c>
      <c r="I96" s="61">
        <f t="shared" si="8"/>
        <v>43.127488789237667</v>
      </c>
      <c r="J96" s="99"/>
      <c r="K96" s="99"/>
      <c r="L96" s="1"/>
      <c r="M96" s="1"/>
      <c r="N96" s="1"/>
      <c r="O96" s="1"/>
    </row>
    <row r="97" spans="1:15" s="4" customFormat="1" x14ac:dyDescent="0.2">
      <c r="A97" s="22"/>
      <c r="B97" s="42">
        <v>3213</v>
      </c>
      <c r="C97" s="13"/>
      <c r="D97" s="15" t="s">
        <v>53</v>
      </c>
      <c r="E97" s="61">
        <v>634.34</v>
      </c>
      <c r="F97" s="32">
        <v>4000</v>
      </c>
      <c r="G97" s="61">
        <v>1605.73</v>
      </c>
      <c r="H97" s="61">
        <f t="shared" si="7"/>
        <v>253.13396601191789</v>
      </c>
      <c r="I97" s="61">
        <f t="shared" si="8"/>
        <v>40.143250000000002</v>
      </c>
      <c r="J97" s="99"/>
      <c r="K97" s="99"/>
      <c r="L97" s="1"/>
      <c r="M97" s="1"/>
      <c r="N97" s="1"/>
      <c r="O97" s="1"/>
    </row>
    <row r="98" spans="1:15" s="4" customFormat="1" x14ac:dyDescent="0.2">
      <c r="A98" s="8"/>
      <c r="B98" s="59">
        <v>322</v>
      </c>
      <c r="C98" s="8"/>
      <c r="D98" s="8" t="s">
        <v>49</v>
      </c>
      <c r="E98" s="47">
        <f>E99+E100+E101+E102+E103+E104</f>
        <v>261222.25999999998</v>
      </c>
      <c r="F98" s="47">
        <f>F99+F100+F101+F102+F103+F104</f>
        <v>61950</v>
      </c>
      <c r="G98" s="47">
        <f>G99+G100+G101+G102+G103+G104</f>
        <v>34321.180000000008</v>
      </c>
      <c r="H98" s="47">
        <f t="shared" si="7"/>
        <v>13.138688869777029</v>
      </c>
      <c r="I98" s="47">
        <f t="shared" si="8"/>
        <v>55.401420500403567</v>
      </c>
      <c r="J98" s="99"/>
      <c r="K98" s="99"/>
      <c r="L98" s="1"/>
      <c r="M98" s="1"/>
      <c r="N98" s="1"/>
      <c r="O98" s="1"/>
    </row>
    <row r="99" spans="1:15" s="4" customFormat="1" x14ac:dyDescent="0.2">
      <c r="A99" s="13"/>
      <c r="B99" s="60" t="s">
        <v>65</v>
      </c>
      <c r="C99" s="13"/>
      <c r="D99" s="13" t="s">
        <v>54</v>
      </c>
      <c r="E99" s="61">
        <v>11792.46</v>
      </c>
      <c r="F99" s="33">
        <v>24550</v>
      </c>
      <c r="G99" s="61">
        <v>12204.61</v>
      </c>
      <c r="H99" s="61">
        <f t="shared" si="7"/>
        <v>103.49502987502184</v>
      </c>
      <c r="I99" s="61">
        <f t="shared" si="8"/>
        <v>49.713279022403263</v>
      </c>
      <c r="J99" s="99"/>
      <c r="K99" s="99"/>
      <c r="L99" s="1"/>
      <c r="M99" s="1"/>
      <c r="N99" s="1"/>
      <c r="O99" s="1"/>
    </row>
    <row r="100" spans="1:15" s="4" customFormat="1" x14ac:dyDescent="0.2">
      <c r="A100" s="13"/>
      <c r="B100" s="60" t="s">
        <v>121</v>
      </c>
      <c r="C100" s="13"/>
      <c r="D100" s="13" t="s">
        <v>55</v>
      </c>
      <c r="E100" s="61">
        <v>226006.3</v>
      </c>
      <c r="F100" s="33">
        <v>0</v>
      </c>
      <c r="G100" s="61">
        <v>830.27</v>
      </c>
      <c r="H100" s="61">
        <f t="shared" si="7"/>
        <v>0.36736586546481226</v>
      </c>
      <c r="I100" s="61">
        <v>0</v>
      </c>
      <c r="J100" s="99"/>
      <c r="K100" s="99"/>
      <c r="L100" s="1"/>
      <c r="M100" s="1"/>
      <c r="N100" s="1"/>
      <c r="O100" s="1"/>
    </row>
    <row r="101" spans="1:15" s="74" customFormat="1" x14ac:dyDescent="0.2">
      <c r="A101" s="13"/>
      <c r="B101" s="60" t="s">
        <v>66</v>
      </c>
      <c r="C101" s="13"/>
      <c r="D101" s="13" t="s">
        <v>67</v>
      </c>
      <c r="E101" s="61">
        <v>21953.71</v>
      </c>
      <c r="F101" s="33">
        <v>30000</v>
      </c>
      <c r="G101" s="61">
        <v>19134.39</v>
      </c>
      <c r="H101" s="61">
        <v>0</v>
      </c>
      <c r="I101" s="61">
        <f t="shared" si="8"/>
        <v>63.781299999999995</v>
      </c>
      <c r="J101" s="102"/>
      <c r="K101" s="102"/>
      <c r="L101" s="73"/>
      <c r="M101" s="73"/>
      <c r="N101" s="73"/>
      <c r="O101" s="73"/>
    </row>
    <row r="102" spans="1:15" s="4" customFormat="1" ht="31.5" x14ac:dyDescent="0.2">
      <c r="A102" s="13"/>
      <c r="B102" s="60" t="s">
        <v>68</v>
      </c>
      <c r="C102" s="13"/>
      <c r="D102" s="75" t="s">
        <v>69</v>
      </c>
      <c r="E102" s="61">
        <v>84.72</v>
      </c>
      <c r="F102" s="33">
        <v>1200</v>
      </c>
      <c r="G102" s="61">
        <v>59.06</v>
      </c>
      <c r="H102" s="61">
        <v>0</v>
      </c>
      <c r="I102" s="61">
        <f t="shared" si="8"/>
        <v>4.9216666666666669</v>
      </c>
      <c r="J102" s="99"/>
      <c r="K102" s="99"/>
      <c r="L102" s="1"/>
      <c r="M102" s="1"/>
      <c r="N102" s="1"/>
      <c r="O102" s="1"/>
    </row>
    <row r="103" spans="1:15" s="4" customFormat="1" x14ac:dyDescent="0.2">
      <c r="A103" s="13"/>
      <c r="B103" s="60" t="s">
        <v>124</v>
      </c>
      <c r="C103" s="13"/>
      <c r="D103" s="75" t="s">
        <v>125</v>
      </c>
      <c r="E103" s="61">
        <v>1249.67</v>
      </c>
      <c r="F103" s="33">
        <v>5200</v>
      </c>
      <c r="G103" s="61">
        <v>1672.41</v>
      </c>
      <c r="H103" s="61">
        <f t="shared" si="7"/>
        <v>133.8281306264854</v>
      </c>
      <c r="I103" s="61">
        <f t="shared" si="8"/>
        <v>32.161730769230772</v>
      </c>
      <c r="J103" s="99"/>
      <c r="K103" s="99"/>
      <c r="L103" s="1"/>
      <c r="M103" s="1"/>
      <c r="N103" s="1"/>
      <c r="O103" s="1"/>
    </row>
    <row r="104" spans="1:15" s="4" customFormat="1" x14ac:dyDescent="0.2">
      <c r="A104" s="13"/>
      <c r="B104" s="60" t="s">
        <v>126</v>
      </c>
      <c r="C104" s="13"/>
      <c r="D104" s="75" t="s">
        <v>127</v>
      </c>
      <c r="E104" s="61">
        <v>135.4</v>
      </c>
      <c r="F104" s="33">
        <v>1000</v>
      </c>
      <c r="G104" s="61">
        <v>420.44</v>
      </c>
      <c r="H104" s="61">
        <f t="shared" si="7"/>
        <v>310.51698670605612</v>
      </c>
      <c r="I104" s="61">
        <f t="shared" si="8"/>
        <v>42.043999999999997</v>
      </c>
      <c r="J104" s="99"/>
      <c r="K104" s="99"/>
      <c r="L104" s="1"/>
      <c r="M104" s="1"/>
      <c r="N104" s="1"/>
      <c r="O104" s="1"/>
    </row>
    <row r="105" spans="1:15" s="4" customFormat="1" x14ac:dyDescent="0.2">
      <c r="A105" s="13"/>
      <c r="B105" s="66">
        <v>323</v>
      </c>
      <c r="C105" s="8"/>
      <c r="D105" s="67" t="s">
        <v>40</v>
      </c>
      <c r="E105" s="47">
        <f>E106+E107+E108+E109+E110+E111+E112+E113+E114</f>
        <v>71546.28</v>
      </c>
      <c r="F105" s="47">
        <f>F106+F107+F108+F109+F110+F111+F112+F113+F114</f>
        <v>133809.91999999998</v>
      </c>
      <c r="G105" s="47">
        <f>G106+G107+G108+G109+G110+G111+G112+G113+G114</f>
        <v>78329.41</v>
      </c>
      <c r="H105" s="47">
        <f t="shared" si="7"/>
        <v>109.48075846850458</v>
      </c>
      <c r="I105" s="47">
        <f t="shared" si="8"/>
        <v>58.537819916490506</v>
      </c>
      <c r="J105" s="99"/>
      <c r="K105" s="99"/>
      <c r="L105" s="1"/>
      <c r="M105" s="1"/>
      <c r="N105" s="1"/>
      <c r="O105" s="1"/>
    </row>
    <row r="106" spans="1:15" s="4" customFormat="1" x14ac:dyDescent="0.2">
      <c r="A106" s="13"/>
      <c r="B106" s="42" t="s">
        <v>71</v>
      </c>
      <c r="C106" s="13"/>
      <c r="D106" s="72" t="s">
        <v>72</v>
      </c>
      <c r="E106" s="61">
        <v>8128.64</v>
      </c>
      <c r="F106" s="33">
        <v>18150</v>
      </c>
      <c r="G106" s="61">
        <v>7834.83</v>
      </c>
      <c r="H106" s="61">
        <f t="shared" si="7"/>
        <v>96.385496220770023</v>
      </c>
      <c r="I106" s="61">
        <f t="shared" si="8"/>
        <v>43.167107438016529</v>
      </c>
      <c r="J106" s="99"/>
      <c r="K106" s="99"/>
      <c r="L106" s="1"/>
      <c r="M106" s="1"/>
      <c r="N106" s="1"/>
      <c r="O106" s="1"/>
    </row>
    <row r="107" spans="1:15" s="4" customFormat="1" x14ac:dyDescent="0.2">
      <c r="A107" s="13"/>
      <c r="B107" s="42" t="s">
        <v>73</v>
      </c>
      <c r="C107" s="13"/>
      <c r="D107" s="72" t="s">
        <v>74</v>
      </c>
      <c r="E107" s="61">
        <v>5841.86</v>
      </c>
      <c r="F107" s="33">
        <v>10600</v>
      </c>
      <c r="G107" s="61">
        <v>3785.84</v>
      </c>
      <c r="H107" s="61">
        <f t="shared" si="7"/>
        <v>64.805387325269692</v>
      </c>
      <c r="I107" s="61">
        <f t="shared" si="8"/>
        <v>35.715471698113213</v>
      </c>
      <c r="J107" s="99"/>
      <c r="K107" s="99"/>
      <c r="L107" s="1"/>
      <c r="M107" s="1"/>
      <c r="N107" s="1"/>
      <c r="O107" s="1"/>
    </row>
    <row r="108" spans="1:15" s="4" customFormat="1" x14ac:dyDescent="0.2">
      <c r="A108" s="13"/>
      <c r="B108" s="42">
        <v>3233</v>
      </c>
      <c r="C108" s="13"/>
      <c r="D108" s="72" t="s">
        <v>122</v>
      </c>
      <c r="E108" s="61">
        <v>357.23</v>
      </c>
      <c r="F108" s="33">
        <v>3100</v>
      </c>
      <c r="G108" s="61">
        <v>190</v>
      </c>
      <c r="H108" s="61">
        <v>0</v>
      </c>
      <c r="I108" s="61">
        <f t="shared" si="8"/>
        <v>6.129032258064516</v>
      </c>
      <c r="J108" s="99"/>
      <c r="K108" s="99"/>
      <c r="L108" s="1"/>
      <c r="M108" s="1"/>
      <c r="N108" s="1"/>
      <c r="O108" s="1"/>
    </row>
    <row r="109" spans="1:15" s="4" customFormat="1" x14ac:dyDescent="0.2">
      <c r="A109" s="13"/>
      <c r="B109" s="42" t="s">
        <v>75</v>
      </c>
      <c r="C109" s="13"/>
      <c r="D109" s="72" t="s">
        <v>76</v>
      </c>
      <c r="E109" s="61">
        <v>9663.59</v>
      </c>
      <c r="F109" s="33">
        <v>21000</v>
      </c>
      <c r="G109" s="61">
        <v>10552.03</v>
      </c>
      <c r="H109" s="61">
        <f t="shared" si="7"/>
        <v>109.19368474862863</v>
      </c>
      <c r="I109" s="61">
        <f t="shared" si="8"/>
        <v>50.247761904761909</v>
      </c>
      <c r="J109" s="99"/>
      <c r="K109" s="99"/>
      <c r="L109" s="1"/>
      <c r="M109" s="1"/>
      <c r="N109" s="1"/>
      <c r="O109" s="1"/>
    </row>
    <row r="110" spans="1:15" s="4" customFormat="1" x14ac:dyDescent="0.2">
      <c r="A110" s="13"/>
      <c r="B110" s="42">
        <v>3235</v>
      </c>
      <c r="C110" s="13"/>
      <c r="D110" s="72" t="s">
        <v>58</v>
      </c>
      <c r="E110" s="61">
        <v>2145.2800000000002</v>
      </c>
      <c r="F110" s="33">
        <v>4500</v>
      </c>
      <c r="G110" s="61">
        <v>2133.61</v>
      </c>
      <c r="H110" s="61">
        <f t="shared" si="7"/>
        <v>99.456015065632457</v>
      </c>
      <c r="I110" s="61">
        <f t="shared" si="8"/>
        <v>47.413555555555561</v>
      </c>
      <c r="J110" s="99"/>
      <c r="K110" s="99"/>
      <c r="L110" s="1"/>
      <c r="M110" s="1"/>
      <c r="N110" s="1"/>
      <c r="O110" s="1"/>
    </row>
    <row r="111" spans="1:15" s="4" customFormat="1" x14ac:dyDescent="0.2">
      <c r="A111" s="13"/>
      <c r="B111" s="42">
        <v>3236</v>
      </c>
      <c r="C111" s="13"/>
      <c r="D111" s="72" t="s">
        <v>118</v>
      </c>
      <c r="E111" s="61">
        <v>21168.12</v>
      </c>
      <c r="F111" s="33">
        <v>42251.18</v>
      </c>
      <c r="G111" s="61">
        <v>31529.52</v>
      </c>
      <c r="H111" s="61">
        <f t="shared" si="7"/>
        <v>148.94813521465298</v>
      </c>
      <c r="I111" s="61">
        <f t="shared" si="8"/>
        <v>74.623998667019478</v>
      </c>
      <c r="J111" s="99"/>
      <c r="K111" s="99"/>
      <c r="L111" s="1"/>
      <c r="M111" s="1"/>
      <c r="N111" s="1"/>
      <c r="O111" s="1"/>
    </row>
    <row r="112" spans="1:15" s="4" customFormat="1" x14ac:dyDescent="0.2">
      <c r="A112" s="13"/>
      <c r="B112" s="42">
        <v>3237</v>
      </c>
      <c r="C112" s="13"/>
      <c r="D112" s="72" t="s">
        <v>56</v>
      </c>
      <c r="E112" s="61">
        <v>2504.92</v>
      </c>
      <c r="F112" s="33">
        <v>240.74</v>
      </c>
      <c r="G112" s="61">
        <v>2453.0700000000002</v>
      </c>
      <c r="H112" s="61">
        <f t="shared" si="7"/>
        <v>97.930073615125437</v>
      </c>
      <c r="I112" s="61">
        <f t="shared" si="8"/>
        <v>1018.9706737559194</v>
      </c>
      <c r="J112" s="99"/>
      <c r="K112" s="99"/>
      <c r="L112" s="1"/>
      <c r="M112" s="1"/>
      <c r="N112" s="1"/>
      <c r="O112" s="1"/>
    </row>
    <row r="113" spans="1:15" s="4" customFormat="1" x14ac:dyDescent="0.2">
      <c r="A113" s="13"/>
      <c r="B113" s="42" t="s">
        <v>77</v>
      </c>
      <c r="C113" s="13"/>
      <c r="D113" s="72" t="s">
        <v>78</v>
      </c>
      <c r="E113" s="61">
        <v>2605.31</v>
      </c>
      <c r="F113" s="33">
        <v>7868</v>
      </c>
      <c r="G113" s="61">
        <v>4201.08</v>
      </c>
      <c r="H113" s="61">
        <f t="shared" si="7"/>
        <v>161.25067650298811</v>
      </c>
      <c r="I113" s="61">
        <f t="shared" si="8"/>
        <v>53.394509405185566</v>
      </c>
      <c r="J113" s="99"/>
      <c r="K113" s="99"/>
      <c r="L113" s="1"/>
      <c r="M113" s="1"/>
      <c r="N113" s="1"/>
      <c r="O113" s="1"/>
    </row>
    <row r="114" spans="1:15" s="4" customFormat="1" x14ac:dyDescent="0.2">
      <c r="A114" s="13"/>
      <c r="B114" s="42" t="s">
        <v>79</v>
      </c>
      <c r="C114" s="13"/>
      <c r="D114" s="72" t="s">
        <v>57</v>
      </c>
      <c r="E114" s="61">
        <v>19131.330000000002</v>
      </c>
      <c r="F114" s="33">
        <v>26100</v>
      </c>
      <c r="G114" s="61">
        <v>15649.43</v>
      </c>
      <c r="H114" s="61">
        <f t="shared" si="7"/>
        <v>81.800010767677932</v>
      </c>
      <c r="I114" s="61">
        <f t="shared" si="8"/>
        <v>59.959501915708813</v>
      </c>
      <c r="J114" s="99"/>
      <c r="K114" s="99"/>
      <c r="L114" s="1"/>
      <c r="M114" s="1"/>
      <c r="N114" s="1"/>
      <c r="O114" s="1"/>
    </row>
    <row r="115" spans="1:15" s="4" customFormat="1" ht="33.75" customHeight="1" x14ac:dyDescent="0.2">
      <c r="A115" s="13"/>
      <c r="B115" s="66">
        <v>325</v>
      </c>
      <c r="C115" s="8"/>
      <c r="D115" s="11" t="s">
        <v>290</v>
      </c>
      <c r="E115" s="47">
        <v>0</v>
      </c>
      <c r="F115" s="5">
        <v>479000</v>
      </c>
      <c r="G115" s="47">
        <v>248932.61</v>
      </c>
      <c r="H115" s="61">
        <v>0</v>
      </c>
      <c r="I115" s="47">
        <f t="shared" si="8"/>
        <v>51.969229645093939</v>
      </c>
      <c r="J115" s="99"/>
      <c r="K115" s="99"/>
      <c r="L115" s="1"/>
      <c r="M115" s="1"/>
      <c r="N115" s="1"/>
      <c r="O115" s="1"/>
    </row>
    <row r="116" spans="1:15" s="4" customFormat="1" ht="31.5" x14ac:dyDescent="0.2">
      <c r="A116" s="13"/>
      <c r="B116" s="42">
        <v>3251</v>
      </c>
      <c r="C116" s="13"/>
      <c r="D116" s="15" t="s">
        <v>290</v>
      </c>
      <c r="E116" s="61">
        <v>0</v>
      </c>
      <c r="F116" s="33">
        <v>479000</v>
      </c>
      <c r="G116" s="61">
        <v>248932.61</v>
      </c>
      <c r="H116" s="61">
        <v>0</v>
      </c>
      <c r="I116" s="61">
        <f t="shared" si="8"/>
        <v>51.969229645093939</v>
      </c>
      <c r="J116" s="99"/>
      <c r="K116" s="99"/>
      <c r="L116" s="1"/>
      <c r="M116" s="1"/>
      <c r="N116" s="1"/>
      <c r="O116" s="1"/>
    </row>
    <row r="117" spans="1:15" s="4" customFormat="1" x14ac:dyDescent="0.2">
      <c r="A117" s="13"/>
      <c r="B117" s="66">
        <v>329</v>
      </c>
      <c r="C117" s="8"/>
      <c r="D117" s="67" t="s">
        <v>50</v>
      </c>
      <c r="E117" s="47">
        <f>E118+E119+E120+E121+E122+E123</f>
        <v>17383.469999999998</v>
      </c>
      <c r="F117" s="47">
        <f>F118+F119+F120+F121+F122+F123</f>
        <v>35091.26</v>
      </c>
      <c r="G117" s="47">
        <f>G118+G119+G120+G121+G122+G123</f>
        <v>21095.32</v>
      </c>
      <c r="H117" s="47">
        <f t="shared" si="7"/>
        <v>121.35275638293162</v>
      </c>
      <c r="I117" s="47">
        <f t="shared" si="8"/>
        <v>60.115595735234351</v>
      </c>
      <c r="J117" s="99"/>
      <c r="K117" s="99"/>
      <c r="L117" s="1"/>
      <c r="M117" s="1"/>
      <c r="N117" s="1"/>
      <c r="O117" s="1"/>
    </row>
    <row r="118" spans="1:15" s="4" customFormat="1" ht="31.5" x14ac:dyDescent="0.2">
      <c r="A118" s="13"/>
      <c r="B118" s="42" t="s">
        <v>80</v>
      </c>
      <c r="C118" s="13"/>
      <c r="D118" s="15" t="s">
        <v>81</v>
      </c>
      <c r="E118" s="61">
        <v>5736.98</v>
      </c>
      <c r="F118" s="385">
        <v>13500</v>
      </c>
      <c r="G118" s="61">
        <v>6637.57</v>
      </c>
      <c r="H118" s="61">
        <f t="shared" si="7"/>
        <v>115.69798047056116</v>
      </c>
      <c r="I118" s="61">
        <f t="shared" si="8"/>
        <v>49.167185185185183</v>
      </c>
      <c r="J118" s="99"/>
      <c r="K118" s="99"/>
      <c r="L118" s="1"/>
      <c r="M118" s="1"/>
      <c r="N118" s="1"/>
      <c r="O118" s="1"/>
    </row>
    <row r="119" spans="1:15" s="4" customFormat="1" x14ac:dyDescent="0.2">
      <c r="A119" s="13"/>
      <c r="B119" s="42">
        <v>3292</v>
      </c>
      <c r="C119" s="13"/>
      <c r="D119" s="15" t="s">
        <v>123</v>
      </c>
      <c r="E119" s="61">
        <v>8644.2199999999993</v>
      </c>
      <c r="F119" s="33">
        <v>12000</v>
      </c>
      <c r="G119" s="61">
        <v>11322.98</v>
      </c>
      <c r="H119" s="61">
        <f t="shared" si="7"/>
        <v>130.98903082059456</v>
      </c>
      <c r="I119" s="61">
        <f t="shared" si="8"/>
        <v>94.358166666666662</v>
      </c>
      <c r="J119" s="99"/>
      <c r="K119" s="99"/>
      <c r="L119" s="1"/>
      <c r="M119" s="1"/>
      <c r="N119" s="1"/>
      <c r="O119" s="1"/>
    </row>
    <row r="120" spans="1:15" s="4" customFormat="1" x14ac:dyDescent="0.2">
      <c r="A120" s="13"/>
      <c r="B120" s="42" t="s">
        <v>82</v>
      </c>
      <c r="C120" s="13"/>
      <c r="D120" s="72" t="s">
        <v>83</v>
      </c>
      <c r="E120" s="61">
        <v>363.13</v>
      </c>
      <c r="F120" s="33">
        <v>3400</v>
      </c>
      <c r="G120" s="61">
        <v>609.30999999999995</v>
      </c>
      <c r="H120" s="61">
        <f t="shared" si="7"/>
        <v>167.79390300994132</v>
      </c>
      <c r="I120" s="61">
        <f t="shared" si="8"/>
        <v>17.920882352941174</v>
      </c>
      <c r="J120" s="99"/>
      <c r="K120" s="99"/>
      <c r="L120" s="1"/>
      <c r="M120" s="1"/>
      <c r="N120" s="1"/>
      <c r="O120" s="1"/>
    </row>
    <row r="121" spans="1:15" s="4" customFormat="1" x14ac:dyDescent="0.2">
      <c r="A121" s="13"/>
      <c r="B121" s="42">
        <v>3294</v>
      </c>
      <c r="C121" s="13"/>
      <c r="D121" s="72" t="s">
        <v>128</v>
      </c>
      <c r="E121" s="61">
        <v>893.67</v>
      </c>
      <c r="F121" s="33">
        <v>1850</v>
      </c>
      <c r="G121" s="61">
        <v>924.3</v>
      </c>
      <c r="H121" s="61">
        <f t="shared" si="7"/>
        <v>103.4274396589345</v>
      </c>
      <c r="I121" s="61">
        <f t="shared" si="8"/>
        <v>49.962162162162159</v>
      </c>
      <c r="J121" s="99"/>
      <c r="K121" s="99"/>
      <c r="L121" s="1"/>
      <c r="M121" s="1"/>
      <c r="N121" s="1"/>
      <c r="O121" s="1"/>
    </row>
    <row r="122" spans="1:15" s="4" customFormat="1" x14ac:dyDescent="0.2">
      <c r="A122" s="13"/>
      <c r="B122" s="76">
        <v>3295</v>
      </c>
      <c r="C122" s="13"/>
      <c r="D122" s="77" t="s">
        <v>84</v>
      </c>
      <c r="E122" s="61">
        <v>382.32</v>
      </c>
      <c r="F122" s="33">
        <v>950</v>
      </c>
      <c r="G122" s="61">
        <v>623.62</v>
      </c>
      <c r="H122" s="61">
        <f t="shared" si="7"/>
        <v>163.11466834065703</v>
      </c>
      <c r="I122" s="61">
        <f t="shared" si="8"/>
        <v>65.644210526315788</v>
      </c>
      <c r="J122" s="99"/>
      <c r="K122" s="99"/>
      <c r="L122" s="1"/>
      <c r="M122" s="1"/>
      <c r="N122" s="1"/>
      <c r="O122" s="1"/>
    </row>
    <row r="123" spans="1:15" s="4" customFormat="1" x14ac:dyDescent="0.2">
      <c r="A123" s="13"/>
      <c r="B123" s="76" t="s">
        <v>85</v>
      </c>
      <c r="C123" s="13"/>
      <c r="D123" s="77" t="s">
        <v>50</v>
      </c>
      <c r="E123" s="61">
        <v>1363.15</v>
      </c>
      <c r="F123" s="33">
        <v>3391.26</v>
      </c>
      <c r="G123" s="61">
        <v>977.54</v>
      </c>
      <c r="H123" s="61">
        <f t="shared" si="7"/>
        <v>71.71184389098778</v>
      </c>
      <c r="I123" s="61">
        <f t="shared" si="8"/>
        <v>28.825274381793193</v>
      </c>
      <c r="J123" s="99"/>
      <c r="K123" s="99"/>
      <c r="L123" s="1"/>
      <c r="M123" s="1"/>
      <c r="N123" s="1"/>
      <c r="O123" s="1"/>
    </row>
    <row r="124" spans="1:15" s="4" customFormat="1" x14ac:dyDescent="0.2">
      <c r="A124" s="64"/>
      <c r="B124" s="56">
        <v>34</v>
      </c>
      <c r="C124" s="55"/>
      <c r="D124" s="57" t="s">
        <v>10</v>
      </c>
      <c r="E124" s="93">
        <f>E125</f>
        <v>1355.67</v>
      </c>
      <c r="F124" s="78">
        <v>2800</v>
      </c>
      <c r="G124" s="93">
        <f>G125</f>
        <v>36743.86</v>
      </c>
      <c r="H124" s="93">
        <f t="shared" si="7"/>
        <v>2710.3837954664482</v>
      </c>
      <c r="I124" s="93">
        <f t="shared" si="8"/>
        <v>1312.2807142857143</v>
      </c>
      <c r="J124" s="99"/>
      <c r="K124" s="99"/>
      <c r="L124" s="1"/>
      <c r="M124" s="1"/>
      <c r="N124" s="1"/>
      <c r="O124" s="1"/>
    </row>
    <row r="125" spans="1:15" s="7" customFormat="1" x14ac:dyDescent="0.2">
      <c r="A125" s="79"/>
      <c r="B125" s="66">
        <v>343</v>
      </c>
      <c r="C125" s="8"/>
      <c r="D125" s="67" t="s">
        <v>51</v>
      </c>
      <c r="E125" s="47">
        <f>E126</f>
        <v>1355.67</v>
      </c>
      <c r="F125" s="5">
        <v>2800</v>
      </c>
      <c r="G125" s="47">
        <f>G128+G126+G127</f>
        <v>36743.86</v>
      </c>
      <c r="H125" s="47">
        <f t="shared" si="7"/>
        <v>2710.3837954664482</v>
      </c>
      <c r="I125" s="47">
        <f t="shared" si="8"/>
        <v>1312.2807142857143</v>
      </c>
      <c r="J125" s="100"/>
      <c r="K125" s="100"/>
      <c r="L125" s="6"/>
      <c r="M125" s="6"/>
      <c r="N125" s="6"/>
      <c r="O125" s="6"/>
    </row>
    <row r="126" spans="1:15" s="7" customFormat="1" x14ac:dyDescent="0.2">
      <c r="A126" s="22"/>
      <c r="B126" s="42" t="s">
        <v>86</v>
      </c>
      <c r="C126" s="13"/>
      <c r="D126" s="72" t="s">
        <v>87</v>
      </c>
      <c r="E126" s="61">
        <v>1355.67</v>
      </c>
      <c r="F126" s="32">
        <v>2800</v>
      </c>
      <c r="G126" s="61">
        <v>1743.76</v>
      </c>
      <c r="H126" s="61">
        <f t="shared" si="7"/>
        <v>128.62717327963293</v>
      </c>
      <c r="I126" s="61">
        <f t="shared" si="8"/>
        <v>62.277142857142856</v>
      </c>
      <c r="J126" s="100"/>
      <c r="K126" s="100"/>
      <c r="L126" s="6"/>
      <c r="M126" s="6"/>
      <c r="N126" s="6"/>
      <c r="O126" s="6"/>
    </row>
    <row r="127" spans="1:15" s="7" customFormat="1" x14ac:dyDescent="0.2">
      <c r="A127" s="22"/>
      <c r="B127" s="42">
        <v>3433</v>
      </c>
      <c r="C127" s="13"/>
      <c r="D127" s="72" t="s">
        <v>287</v>
      </c>
      <c r="E127" s="61">
        <v>0</v>
      </c>
      <c r="F127" s="32">
        <v>0</v>
      </c>
      <c r="G127" s="61">
        <v>0.1</v>
      </c>
      <c r="H127" s="61">
        <v>0</v>
      </c>
      <c r="I127" s="61">
        <v>0</v>
      </c>
      <c r="J127" s="100"/>
      <c r="K127" s="100"/>
      <c r="L127" s="6"/>
      <c r="M127" s="6"/>
      <c r="N127" s="6"/>
      <c r="O127" s="6"/>
    </row>
    <row r="128" spans="1:15" s="7" customFormat="1" x14ac:dyDescent="0.2">
      <c r="A128" s="22"/>
      <c r="B128" s="42">
        <v>3434</v>
      </c>
      <c r="C128" s="13"/>
      <c r="D128" s="72" t="s">
        <v>288</v>
      </c>
      <c r="E128" s="61">
        <v>0</v>
      </c>
      <c r="F128" s="32">
        <v>0</v>
      </c>
      <c r="G128" s="61">
        <v>35000</v>
      </c>
      <c r="H128" s="61">
        <v>0</v>
      </c>
      <c r="I128" s="61">
        <v>0</v>
      </c>
      <c r="J128" s="100"/>
      <c r="K128" s="100"/>
      <c r="L128" s="6"/>
      <c r="M128" s="6"/>
      <c r="N128" s="6"/>
      <c r="O128" s="6"/>
    </row>
    <row r="129" spans="1:15" s="7" customFormat="1" x14ac:dyDescent="0.2">
      <c r="A129" s="55"/>
      <c r="B129" s="273">
        <v>38</v>
      </c>
      <c r="C129" s="55"/>
      <c r="D129" s="399" t="s">
        <v>259</v>
      </c>
      <c r="E129" s="93">
        <v>0</v>
      </c>
      <c r="F129" s="58">
        <v>0</v>
      </c>
      <c r="G129" s="93">
        <v>0</v>
      </c>
      <c r="H129" s="93">
        <v>0</v>
      </c>
      <c r="I129" s="93">
        <v>0</v>
      </c>
      <c r="J129" s="100"/>
      <c r="K129" s="100"/>
      <c r="L129" s="6"/>
      <c r="M129" s="6"/>
      <c r="N129" s="6"/>
      <c r="O129" s="6"/>
    </row>
    <row r="130" spans="1:15" s="7" customFormat="1" x14ac:dyDescent="0.2">
      <c r="A130" s="22"/>
      <c r="B130" s="42">
        <v>381</v>
      </c>
      <c r="C130" s="13"/>
      <c r="D130" s="72" t="s">
        <v>45</v>
      </c>
      <c r="E130" s="61">
        <v>0</v>
      </c>
      <c r="F130" s="32">
        <v>0</v>
      </c>
      <c r="G130" s="61">
        <v>0</v>
      </c>
      <c r="H130" s="61">
        <v>0</v>
      </c>
      <c r="I130" s="61">
        <v>0</v>
      </c>
      <c r="J130" s="100"/>
      <c r="K130" s="100"/>
      <c r="L130" s="6"/>
      <c r="M130" s="6"/>
      <c r="N130" s="6"/>
      <c r="O130" s="6"/>
    </row>
    <row r="131" spans="1:15" s="7" customFormat="1" x14ac:dyDescent="0.2">
      <c r="A131" s="22"/>
      <c r="B131" s="42">
        <v>3811</v>
      </c>
      <c r="C131" s="13"/>
      <c r="D131" s="72" t="s">
        <v>136</v>
      </c>
      <c r="E131" s="61">
        <v>0</v>
      </c>
      <c r="F131" s="32">
        <v>0</v>
      </c>
      <c r="G131" s="61">
        <v>0</v>
      </c>
      <c r="H131" s="61">
        <v>0</v>
      </c>
      <c r="I131" s="61">
        <v>0</v>
      </c>
      <c r="J131" s="100"/>
      <c r="K131" s="100"/>
      <c r="L131" s="6"/>
      <c r="M131" s="6"/>
      <c r="N131" s="6"/>
      <c r="O131" s="6"/>
    </row>
    <row r="132" spans="1:15" s="4" customFormat="1" x14ac:dyDescent="0.2">
      <c r="A132" s="245"/>
      <c r="B132" s="256" t="s">
        <v>141</v>
      </c>
      <c r="C132" s="257"/>
      <c r="D132" s="249" t="s">
        <v>213</v>
      </c>
      <c r="E132" s="258">
        <f>E133+E136+E142</f>
        <v>155507.96</v>
      </c>
      <c r="F132" s="258">
        <v>0</v>
      </c>
      <c r="G132" s="258">
        <f>G133+G136+G142</f>
        <v>4605.54</v>
      </c>
      <c r="H132" s="251">
        <f t="shared" si="7"/>
        <v>2.9616104538957364</v>
      </c>
      <c r="I132" s="251">
        <v>0</v>
      </c>
      <c r="J132" s="99"/>
      <c r="K132" s="99"/>
      <c r="L132" s="1"/>
      <c r="M132" s="1"/>
      <c r="N132" s="1"/>
      <c r="O132" s="1"/>
    </row>
    <row r="133" spans="1:15" s="4" customFormat="1" x14ac:dyDescent="0.2">
      <c r="A133" s="64"/>
      <c r="B133" s="56" t="s">
        <v>23</v>
      </c>
      <c r="C133" s="56"/>
      <c r="D133" s="57" t="s">
        <v>137</v>
      </c>
      <c r="E133" s="93">
        <v>0</v>
      </c>
      <c r="F133" s="58">
        <v>0</v>
      </c>
      <c r="G133" s="93">
        <v>45</v>
      </c>
      <c r="H133" s="93">
        <v>0</v>
      </c>
      <c r="I133" s="93">
        <v>0</v>
      </c>
      <c r="J133" s="99"/>
      <c r="K133" s="99"/>
      <c r="L133" s="1"/>
      <c r="M133" s="1"/>
      <c r="N133" s="1"/>
      <c r="O133" s="1"/>
    </row>
    <row r="134" spans="1:15" s="4" customFormat="1" x14ac:dyDescent="0.2">
      <c r="A134" s="13"/>
      <c r="B134" s="34" t="s">
        <v>138</v>
      </c>
      <c r="C134" s="9"/>
      <c r="D134" s="89" t="s">
        <v>41</v>
      </c>
      <c r="E134" s="61">
        <v>0</v>
      </c>
      <c r="F134" s="16">
        <v>0</v>
      </c>
      <c r="G134" s="61">
        <v>45</v>
      </c>
      <c r="H134" s="61">
        <v>0</v>
      </c>
      <c r="I134" s="61">
        <v>0</v>
      </c>
      <c r="J134" s="99"/>
      <c r="K134" s="99"/>
      <c r="L134" s="1"/>
      <c r="M134" s="1"/>
      <c r="N134" s="1"/>
      <c r="O134" s="1"/>
    </row>
    <row r="135" spans="1:15" s="4" customFormat="1" x14ac:dyDescent="0.2">
      <c r="A135" s="13"/>
      <c r="B135" s="34" t="s">
        <v>139</v>
      </c>
      <c r="C135" s="14"/>
      <c r="D135" s="89" t="s">
        <v>140</v>
      </c>
      <c r="E135" s="61">
        <v>0</v>
      </c>
      <c r="F135" s="16">
        <v>0</v>
      </c>
      <c r="G135" s="61">
        <v>45</v>
      </c>
      <c r="H135" s="61">
        <v>0</v>
      </c>
      <c r="I135" s="61">
        <v>0</v>
      </c>
      <c r="J135" s="99"/>
      <c r="K135" s="99"/>
      <c r="L135" s="1"/>
      <c r="M135" s="1"/>
      <c r="N135" s="1"/>
      <c r="O135" s="1"/>
    </row>
    <row r="136" spans="1:15" s="4" customFormat="1" x14ac:dyDescent="0.2">
      <c r="A136" s="55"/>
      <c r="B136" s="56">
        <v>42</v>
      </c>
      <c r="C136" s="55"/>
      <c r="D136" s="57" t="s">
        <v>8</v>
      </c>
      <c r="E136" s="58">
        <f>E137</f>
        <v>131450.21</v>
      </c>
      <c r="F136" s="58">
        <v>0</v>
      </c>
      <c r="G136" s="58">
        <f>G137</f>
        <v>806.8</v>
      </c>
      <c r="H136" s="93">
        <f t="shared" si="7"/>
        <v>0.61376851356874973</v>
      </c>
      <c r="I136" s="93">
        <v>0</v>
      </c>
      <c r="J136" s="99"/>
      <c r="K136" s="99"/>
      <c r="L136" s="1"/>
      <c r="M136" s="1"/>
      <c r="N136" s="1"/>
      <c r="O136" s="1"/>
    </row>
    <row r="137" spans="1:15" s="91" customFormat="1" x14ac:dyDescent="0.2">
      <c r="A137" s="13"/>
      <c r="B137" s="59">
        <v>422</v>
      </c>
      <c r="C137" s="13"/>
      <c r="D137" s="8" t="s">
        <v>42</v>
      </c>
      <c r="E137" s="47">
        <f>E138+E140+E141</f>
        <v>131450.21</v>
      </c>
      <c r="F137" s="47">
        <v>0</v>
      </c>
      <c r="G137" s="47">
        <f>G138+G140</f>
        <v>806.8</v>
      </c>
      <c r="H137" s="47">
        <f t="shared" si="7"/>
        <v>0.61376851356874973</v>
      </c>
      <c r="I137" s="47">
        <v>0</v>
      </c>
      <c r="J137" s="103"/>
      <c r="K137" s="103"/>
      <c r="L137" s="90"/>
      <c r="M137" s="90"/>
      <c r="N137" s="90"/>
      <c r="O137" s="90"/>
    </row>
    <row r="138" spans="1:15" s="28" customFormat="1" x14ac:dyDescent="0.2">
      <c r="A138" s="13"/>
      <c r="B138" s="60" t="s">
        <v>88</v>
      </c>
      <c r="C138" s="13"/>
      <c r="D138" s="13" t="s">
        <v>89</v>
      </c>
      <c r="E138" s="61">
        <v>541.80999999999995</v>
      </c>
      <c r="F138" s="61">
        <v>0</v>
      </c>
      <c r="G138" s="61">
        <v>350</v>
      </c>
      <c r="H138" s="61">
        <f t="shared" si="7"/>
        <v>64.598290913788972</v>
      </c>
      <c r="I138" s="61">
        <v>0</v>
      </c>
      <c r="J138" s="101"/>
      <c r="K138" s="101"/>
      <c r="L138" s="27"/>
      <c r="M138" s="27"/>
      <c r="N138" s="27"/>
      <c r="O138" s="27"/>
    </row>
    <row r="139" spans="1:15" s="28" customFormat="1" x14ac:dyDescent="0.2">
      <c r="A139" s="13"/>
      <c r="B139" s="60" t="s">
        <v>260</v>
      </c>
      <c r="C139" s="13"/>
      <c r="D139" s="13" t="s">
        <v>261</v>
      </c>
      <c r="E139" s="61">
        <v>0</v>
      </c>
      <c r="F139" s="61">
        <v>0</v>
      </c>
      <c r="G139" s="61">
        <v>0</v>
      </c>
      <c r="H139" s="61">
        <v>0</v>
      </c>
      <c r="I139" s="61">
        <v>0</v>
      </c>
      <c r="J139" s="101"/>
      <c r="K139" s="101"/>
      <c r="L139" s="27"/>
      <c r="M139" s="27"/>
      <c r="N139" s="27"/>
      <c r="O139" s="27"/>
    </row>
    <row r="140" spans="1:15" s="28" customFormat="1" x14ac:dyDescent="0.2">
      <c r="A140" s="13"/>
      <c r="B140" s="60" t="s">
        <v>142</v>
      </c>
      <c r="C140" s="13"/>
      <c r="D140" s="13" t="s">
        <v>110</v>
      </c>
      <c r="E140" s="61">
        <v>130508.41</v>
      </c>
      <c r="F140" s="61">
        <v>0</v>
      </c>
      <c r="G140" s="61">
        <v>456.8</v>
      </c>
      <c r="H140" s="61">
        <f t="shared" si="7"/>
        <v>0.35001575760519954</v>
      </c>
      <c r="I140" s="61">
        <v>0</v>
      </c>
      <c r="J140" s="101"/>
      <c r="K140" s="101"/>
      <c r="L140" s="27"/>
      <c r="M140" s="27"/>
      <c r="N140" s="27"/>
      <c r="O140" s="27"/>
    </row>
    <row r="141" spans="1:15" s="28" customFormat="1" x14ac:dyDescent="0.2">
      <c r="A141" s="13"/>
      <c r="B141" s="60" t="s">
        <v>143</v>
      </c>
      <c r="C141" s="13"/>
      <c r="D141" s="13" t="s">
        <v>268</v>
      </c>
      <c r="E141" s="61">
        <v>399.99</v>
      </c>
      <c r="F141" s="61">
        <v>0</v>
      </c>
      <c r="G141" s="61">
        <v>0</v>
      </c>
      <c r="H141" s="61">
        <v>0</v>
      </c>
      <c r="I141" s="61">
        <v>0</v>
      </c>
      <c r="J141" s="101"/>
      <c r="K141" s="101"/>
      <c r="L141" s="27"/>
      <c r="M141" s="27"/>
      <c r="N141" s="27"/>
      <c r="O141" s="27"/>
    </row>
    <row r="142" spans="1:15" s="28" customFormat="1" x14ac:dyDescent="0.2">
      <c r="A142" s="64"/>
      <c r="B142" s="92" t="s">
        <v>145</v>
      </c>
      <c r="C142" s="55"/>
      <c r="D142" s="55" t="s">
        <v>148</v>
      </c>
      <c r="E142" s="93">
        <f>E143</f>
        <v>24057.75</v>
      </c>
      <c r="F142" s="93">
        <v>0</v>
      </c>
      <c r="G142" s="93">
        <v>3753.74</v>
      </c>
      <c r="H142" s="93">
        <f t="shared" ref="H142:H177" si="10">G142/E142*100</f>
        <v>15.603038521890033</v>
      </c>
      <c r="I142" s="93">
        <v>0</v>
      </c>
      <c r="J142" s="101"/>
      <c r="K142" s="101"/>
      <c r="L142" s="27"/>
      <c r="M142" s="27"/>
      <c r="N142" s="27"/>
      <c r="O142" s="27"/>
    </row>
    <row r="143" spans="1:15" s="28" customFormat="1" x14ac:dyDescent="0.2">
      <c r="A143" s="13"/>
      <c r="B143" s="59" t="s">
        <v>146</v>
      </c>
      <c r="C143" s="8"/>
      <c r="D143" s="8" t="s">
        <v>149</v>
      </c>
      <c r="E143" s="47">
        <v>24057.75</v>
      </c>
      <c r="F143" s="47">
        <v>0</v>
      </c>
      <c r="G143" s="47">
        <v>3753.74</v>
      </c>
      <c r="H143" s="47">
        <f t="shared" si="10"/>
        <v>15.603038521890033</v>
      </c>
      <c r="I143" s="47">
        <v>0</v>
      </c>
      <c r="J143" s="101"/>
      <c r="K143" s="101"/>
      <c r="L143" s="27"/>
      <c r="M143" s="27"/>
      <c r="N143" s="27"/>
      <c r="O143" s="27"/>
    </row>
    <row r="144" spans="1:15" s="28" customFormat="1" x14ac:dyDescent="0.2">
      <c r="A144" s="13"/>
      <c r="B144" s="60" t="s">
        <v>147</v>
      </c>
      <c r="C144" s="13"/>
      <c r="D144" s="13" t="s">
        <v>149</v>
      </c>
      <c r="E144" s="61">
        <v>24057.75</v>
      </c>
      <c r="F144" s="61">
        <v>0</v>
      </c>
      <c r="G144" s="61">
        <v>3753.74</v>
      </c>
      <c r="H144" s="61">
        <f t="shared" si="10"/>
        <v>15.603038521890033</v>
      </c>
      <c r="I144" s="61">
        <v>0</v>
      </c>
      <c r="J144" s="101"/>
      <c r="K144" s="101"/>
      <c r="L144" s="27"/>
      <c r="M144" s="27"/>
      <c r="N144" s="27"/>
      <c r="O144" s="27"/>
    </row>
    <row r="145" spans="1:15" s="7" customFormat="1" x14ac:dyDescent="0.2">
      <c r="A145" s="17"/>
      <c r="B145" s="51"/>
      <c r="C145" s="35">
        <v>31</v>
      </c>
      <c r="D145" s="83" t="s">
        <v>29</v>
      </c>
      <c r="E145" s="84">
        <f>E132+E82</f>
        <v>614811.37</v>
      </c>
      <c r="F145" s="84">
        <f>F132+F82</f>
        <v>1002481.1799999999</v>
      </c>
      <c r="G145" s="84">
        <f>G132+G82</f>
        <v>552439.05000000005</v>
      </c>
      <c r="H145" s="452">
        <f t="shared" si="10"/>
        <v>89.855047736023494</v>
      </c>
      <c r="I145" s="452">
        <f t="shared" ref="I145:I177" si="11">G145/F145*100</f>
        <v>55.107174181564197</v>
      </c>
      <c r="J145" s="100"/>
      <c r="K145" s="100"/>
      <c r="L145" s="6"/>
      <c r="M145" s="6"/>
      <c r="N145" s="6"/>
      <c r="O145" s="6"/>
    </row>
    <row r="146" spans="1:15" s="7" customFormat="1" x14ac:dyDescent="0.2">
      <c r="A146" s="246"/>
      <c r="B146" s="247">
        <v>3</v>
      </c>
      <c r="C146" s="248"/>
      <c r="D146" s="249" t="s">
        <v>24</v>
      </c>
      <c r="E146" s="258">
        <f>E147+E157</f>
        <v>999052.47</v>
      </c>
      <c r="F146" s="258">
        <f>F147+F157</f>
        <v>2417600</v>
      </c>
      <c r="G146" s="258">
        <f>G147+G157</f>
        <v>1218825.82</v>
      </c>
      <c r="H146" s="251">
        <f t="shared" si="10"/>
        <v>121.99817893448581</v>
      </c>
      <c r="I146" s="251">
        <f t="shared" si="11"/>
        <v>50.414701356717408</v>
      </c>
      <c r="J146" s="100"/>
      <c r="K146" s="100"/>
      <c r="L146" s="6"/>
      <c r="M146" s="6"/>
      <c r="N146" s="6"/>
      <c r="O146" s="6"/>
    </row>
    <row r="147" spans="1:15" s="28" customFormat="1" x14ac:dyDescent="0.2">
      <c r="A147" s="55"/>
      <c r="B147" s="56">
        <v>31</v>
      </c>
      <c r="C147" s="55"/>
      <c r="D147" s="57" t="s">
        <v>6</v>
      </c>
      <c r="E147" s="58">
        <f t="shared" ref="E147:G147" si="12">E148+E153+E155</f>
        <v>996706.44</v>
      </c>
      <c r="F147" s="58">
        <f t="shared" si="12"/>
        <v>2417600</v>
      </c>
      <c r="G147" s="58">
        <f t="shared" si="12"/>
        <v>1218099.52</v>
      </c>
      <c r="H147" s="93">
        <f t="shared" si="10"/>
        <v>122.21246608981477</v>
      </c>
      <c r="I147" s="93">
        <f t="shared" si="11"/>
        <v>50.384659166115156</v>
      </c>
      <c r="J147" s="101"/>
      <c r="K147" s="101"/>
      <c r="L147" s="27"/>
      <c r="M147" s="27"/>
      <c r="N147" s="27"/>
      <c r="O147" s="27"/>
    </row>
    <row r="148" spans="1:15" s="28" customFormat="1" x14ac:dyDescent="0.2">
      <c r="A148" s="8"/>
      <c r="B148" s="59">
        <v>311</v>
      </c>
      <c r="C148" s="13"/>
      <c r="D148" s="8" t="s">
        <v>43</v>
      </c>
      <c r="E148" s="47">
        <f>E149+E150+E151+E152</f>
        <v>832044.04</v>
      </c>
      <c r="F148" s="47">
        <f>F149+F150+F151+F152</f>
        <v>2076000</v>
      </c>
      <c r="G148" s="47">
        <f>G149+G150+G151</f>
        <v>1031828.5599999999</v>
      </c>
      <c r="H148" s="47">
        <f t="shared" si="10"/>
        <v>124.01129151769416</v>
      </c>
      <c r="I148" s="47">
        <f t="shared" si="11"/>
        <v>49.702724470134875</v>
      </c>
      <c r="J148" s="101"/>
      <c r="K148" s="101"/>
      <c r="L148" s="27"/>
      <c r="M148" s="27"/>
      <c r="N148" s="27"/>
      <c r="O148" s="27"/>
    </row>
    <row r="149" spans="1:15" s="28" customFormat="1" x14ac:dyDescent="0.2">
      <c r="A149" s="13"/>
      <c r="B149" s="60">
        <v>3111</v>
      </c>
      <c r="C149" s="13"/>
      <c r="D149" s="13" t="s">
        <v>60</v>
      </c>
      <c r="E149" s="61">
        <v>725179.52</v>
      </c>
      <c r="F149" s="32">
        <v>1800000</v>
      </c>
      <c r="G149" s="61">
        <v>909946.23</v>
      </c>
      <c r="H149" s="61">
        <f t="shared" si="10"/>
        <v>125.4787545572164</v>
      </c>
      <c r="I149" s="61">
        <f t="shared" si="11"/>
        <v>50.552568333333333</v>
      </c>
      <c r="J149" s="101"/>
      <c r="K149" s="101"/>
      <c r="L149" s="27"/>
      <c r="M149" s="27"/>
      <c r="N149" s="27"/>
      <c r="O149" s="27"/>
    </row>
    <row r="150" spans="1:15" s="28" customFormat="1" x14ac:dyDescent="0.2">
      <c r="A150" s="13"/>
      <c r="B150" s="60" t="s">
        <v>129</v>
      </c>
      <c r="C150" s="13"/>
      <c r="D150" s="13" t="s">
        <v>130</v>
      </c>
      <c r="E150" s="61">
        <v>4900</v>
      </c>
      <c r="F150" s="32">
        <v>0</v>
      </c>
      <c r="G150" s="61">
        <v>0</v>
      </c>
      <c r="H150" s="61">
        <v>0</v>
      </c>
      <c r="I150" s="61">
        <v>0</v>
      </c>
      <c r="J150" s="101"/>
      <c r="K150" s="101"/>
      <c r="L150" s="27"/>
      <c r="M150" s="27"/>
      <c r="N150" s="27"/>
      <c r="O150" s="27"/>
    </row>
    <row r="151" spans="1:15" s="28" customFormat="1" x14ac:dyDescent="0.2">
      <c r="A151" s="13"/>
      <c r="B151" s="60" t="s">
        <v>114</v>
      </c>
      <c r="C151" s="13"/>
      <c r="D151" s="13" t="s">
        <v>115</v>
      </c>
      <c r="E151" s="61">
        <v>74892.53</v>
      </c>
      <c r="F151" s="32">
        <v>276000</v>
      </c>
      <c r="G151" s="61">
        <v>121882.33</v>
      </c>
      <c r="H151" s="61">
        <f t="shared" si="10"/>
        <v>162.7429731643463</v>
      </c>
      <c r="I151" s="61">
        <f t="shared" si="11"/>
        <v>44.160264492753626</v>
      </c>
      <c r="J151" s="101"/>
      <c r="K151" s="101"/>
      <c r="L151" s="27"/>
      <c r="M151" s="27"/>
      <c r="N151" s="27"/>
      <c r="O151" s="27"/>
    </row>
    <row r="152" spans="1:15" s="28" customFormat="1" x14ac:dyDescent="0.2">
      <c r="A152" s="13"/>
      <c r="B152" s="60" t="s">
        <v>119</v>
      </c>
      <c r="C152" s="13"/>
      <c r="D152" s="13" t="s">
        <v>120</v>
      </c>
      <c r="E152" s="61">
        <v>27071.99</v>
      </c>
      <c r="F152" s="32">
        <v>0</v>
      </c>
      <c r="G152" s="61">
        <v>0</v>
      </c>
      <c r="H152" s="61">
        <f t="shared" si="10"/>
        <v>0</v>
      </c>
      <c r="I152" s="61">
        <v>0</v>
      </c>
      <c r="J152" s="101"/>
      <c r="K152" s="101"/>
      <c r="L152" s="27"/>
      <c r="M152" s="27"/>
      <c r="N152" s="27"/>
      <c r="O152" s="27"/>
    </row>
    <row r="153" spans="1:15" s="28" customFormat="1" x14ac:dyDescent="0.2">
      <c r="A153" s="13"/>
      <c r="B153" s="59" t="s">
        <v>131</v>
      </c>
      <c r="C153" s="8"/>
      <c r="D153" s="8" t="s">
        <v>47</v>
      </c>
      <c r="E153" s="47">
        <f>E154</f>
        <v>30002.33</v>
      </c>
      <c r="F153" s="71">
        <v>41600</v>
      </c>
      <c r="G153" s="47">
        <v>22281.34</v>
      </c>
      <c r="H153" s="47">
        <f t="shared" si="10"/>
        <v>74.265365389954709</v>
      </c>
      <c r="I153" s="47">
        <f t="shared" si="11"/>
        <v>53.560913461538462</v>
      </c>
      <c r="J153" s="101"/>
      <c r="K153" s="101"/>
      <c r="L153" s="27"/>
      <c r="M153" s="27"/>
      <c r="N153" s="27"/>
      <c r="O153" s="27"/>
    </row>
    <row r="154" spans="1:15" s="28" customFormat="1" x14ac:dyDescent="0.2">
      <c r="A154" s="13"/>
      <c r="B154" s="60" t="s">
        <v>70</v>
      </c>
      <c r="C154" s="13"/>
      <c r="D154" s="13" t="s">
        <v>47</v>
      </c>
      <c r="E154" s="61">
        <v>30002.33</v>
      </c>
      <c r="F154" s="32">
        <v>41600</v>
      </c>
      <c r="G154" s="61">
        <v>22281.34</v>
      </c>
      <c r="H154" s="61">
        <f t="shared" si="10"/>
        <v>74.265365389954709</v>
      </c>
      <c r="I154" s="61">
        <f t="shared" si="11"/>
        <v>53.560913461538462</v>
      </c>
      <c r="J154" s="101"/>
      <c r="K154" s="101"/>
      <c r="L154" s="27"/>
      <c r="M154" s="27"/>
      <c r="N154" s="27"/>
      <c r="O154" s="27"/>
    </row>
    <row r="155" spans="1:15" s="28" customFormat="1" x14ac:dyDescent="0.2">
      <c r="A155" s="13"/>
      <c r="B155" s="9">
        <v>313</v>
      </c>
      <c r="C155" s="8"/>
      <c r="D155" s="8" t="s">
        <v>44</v>
      </c>
      <c r="E155" s="47">
        <v>134660.07</v>
      </c>
      <c r="F155" s="71">
        <v>300000</v>
      </c>
      <c r="G155" s="47">
        <v>163989.62</v>
      </c>
      <c r="H155" s="47">
        <f t="shared" si="10"/>
        <v>121.78043572976011</v>
      </c>
      <c r="I155" s="47">
        <f t="shared" si="11"/>
        <v>54.663206666666667</v>
      </c>
      <c r="J155" s="101"/>
      <c r="K155" s="101"/>
      <c r="L155" s="27"/>
      <c r="M155" s="27"/>
      <c r="N155" s="27"/>
      <c r="O155" s="27"/>
    </row>
    <row r="156" spans="1:15" s="28" customFormat="1" ht="16.5" customHeight="1" x14ac:dyDescent="0.2">
      <c r="A156" s="13"/>
      <c r="B156" s="14">
        <v>3132</v>
      </c>
      <c r="C156" s="13"/>
      <c r="D156" s="13" t="s">
        <v>61</v>
      </c>
      <c r="E156" s="61">
        <v>134660.07</v>
      </c>
      <c r="F156" s="32">
        <v>300000</v>
      </c>
      <c r="G156" s="61">
        <v>163989.62</v>
      </c>
      <c r="H156" s="61">
        <f t="shared" si="10"/>
        <v>121.78043572976011</v>
      </c>
      <c r="I156" s="61">
        <f t="shared" si="11"/>
        <v>54.663206666666667</v>
      </c>
      <c r="J156" s="101"/>
      <c r="K156" s="101"/>
      <c r="L156" s="27"/>
      <c r="M156" s="27"/>
      <c r="N156" s="27"/>
      <c r="O156" s="27"/>
    </row>
    <row r="157" spans="1:15" s="4" customFormat="1" ht="15.75" customHeight="1" x14ac:dyDescent="0.2">
      <c r="A157" s="55"/>
      <c r="B157" s="56">
        <v>32</v>
      </c>
      <c r="C157" s="55"/>
      <c r="D157" s="57" t="s">
        <v>7</v>
      </c>
      <c r="E157" s="58">
        <f>E158</f>
        <v>2346.0299999999997</v>
      </c>
      <c r="F157" s="58">
        <v>0</v>
      </c>
      <c r="G157" s="58">
        <v>726.3</v>
      </c>
      <c r="H157" s="93">
        <f t="shared" si="10"/>
        <v>30.958683392795489</v>
      </c>
      <c r="I157" s="93">
        <v>0</v>
      </c>
      <c r="J157" s="99"/>
      <c r="K157" s="99"/>
      <c r="L157" s="1"/>
      <c r="M157" s="1"/>
      <c r="N157" s="1"/>
      <c r="O157" s="1"/>
    </row>
    <row r="158" spans="1:15" s="4" customFormat="1" x14ac:dyDescent="0.2">
      <c r="A158" s="8"/>
      <c r="B158" s="66">
        <v>321</v>
      </c>
      <c r="C158" s="8"/>
      <c r="D158" s="67" t="s">
        <v>48</v>
      </c>
      <c r="E158" s="47">
        <f>E159+E160+E161</f>
        <v>2346.0299999999997</v>
      </c>
      <c r="F158" s="47">
        <v>0</v>
      </c>
      <c r="G158" s="47">
        <v>726.3</v>
      </c>
      <c r="H158" s="47">
        <f t="shared" si="10"/>
        <v>30.958683392795489</v>
      </c>
      <c r="I158" s="47">
        <v>0</v>
      </c>
      <c r="J158" s="99"/>
      <c r="K158" s="99"/>
      <c r="L158" s="1"/>
      <c r="M158" s="1"/>
      <c r="N158" s="1"/>
      <c r="O158" s="1"/>
    </row>
    <row r="159" spans="1:15" s="7" customFormat="1" ht="15.75" customHeight="1" x14ac:dyDescent="0.2">
      <c r="A159" s="13"/>
      <c r="B159" s="42" t="s">
        <v>62</v>
      </c>
      <c r="C159" s="13"/>
      <c r="D159" s="72" t="s">
        <v>63</v>
      </c>
      <c r="E159" s="61">
        <v>797.28</v>
      </c>
      <c r="F159" s="61">
        <v>0</v>
      </c>
      <c r="G159" s="61">
        <v>0</v>
      </c>
      <c r="H159" s="61">
        <f t="shared" si="10"/>
        <v>0</v>
      </c>
      <c r="I159" s="61">
        <v>0</v>
      </c>
      <c r="J159" s="100"/>
      <c r="K159" s="100"/>
      <c r="L159" s="6"/>
      <c r="M159" s="6"/>
      <c r="N159" s="6"/>
      <c r="O159" s="6"/>
    </row>
    <row r="160" spans="1:15" s="4" customFormat="1" x14ac:dyDescent="0.2">
      <c r="A160" s="13"/>
      <c r="B160" s="42">
        <v>3213</v>
      </c>
      <c r="C160" s="13"/>
      <c r="D160" s="15" t="s">
        <v>132</v>
      </c>
      <c r="E160" s="61">
        <v>1548.75</v>
      </c>
      <c r="F160" s="61">
        <v>0</v>
      </c>
      <c r="G160" s="61">
        <v>0</v>
      </c>
      <c r="H160" s="61">
        <f t="shared" si="10"/>
        <v>0</v>
      </c>
      <c r="I160" s="61">
        <v>0</v>
      </c>
      <c r="J160" s="99"/>
      <c r="K160" s="99"/>
      <c r="L160" s="1"/>
      <c r="M160" s="1"/>
      <c r="N160" s="1"/>
      <c r="O160" s="1"/>
    </row>
    <row r="161" spans="1:15" s="4" customFormat="1" x14ac:dyDescent="0.25">
      <c r="A161" s="13"/>
      <c r="B161" s="400">
        <v>3238</v>
      </c>
      <c r="C161" s="13"/>
      <c r="D161" s="72" t="s">
        <v>78</v>
      </c>
      <c r="E161" s="61">
        <v>0</v>
      </c>
      <c r="F161" s="61">
        <v>0</v>
      </c>
      <c r="G161" s="61">
        <v>726.3</v>
      </c>
      <c r="H161" s="61">
        <v>0</v>
      </c>
      <c r="I161" s="61">
        <v>0</v>
      </c>
      <c r="J161" s="99"/>
      <c r="K161" s="99"/>
      <c r="L161" s="1"/>
      <c r="M161" s="1"/>
      <c r="N161" s="1"/>
      <c r="O161" s="1"/>
    </row>
    <row r="162" spans="1:15" s="7" customFormat="1" x14ac:dyDescent="0.2">
      <c r="A162" s="35"/>
      <c r="B162" s="19"/>
      <c r="C162" s="68" t="s">
        <v>23</v>
      </c>
      <c r="D162" s="69" t="s">
        <v>22</v>
      </c>
      <c r="E162" s="70">
        <f>E146</f>
        <v>999052.47</v>
      </c>
      <c r="F162" s="70">
        <f>F146</f>
        <v>2417600</v>
      </c>
      <c r="G162" s="70">
        <f>G146</f>
        <v>1218825.82</v>
      </c>
      <c r="H162" s="386">
        <f t="shared" si="10"/>
        <v>121.99817893448581</v>
      </c>
      <c r="I162" s="386">
        <f t="shared" si="11"/>
        <v>50.414701356717408</v>
      </c>
      <c r="J162" s="100"/>
      <c r="K162" s="100"/>
      <c r="L162" s="6"/>
      <c r="M162" s="6"/>
      <c r="N162" s="6"/>
      <c r="O162" s="6"/>
    </row>
    <row r="163" spans="1:15" s="7" customFormat="1" x14ac:dyDescent="0.2">
      <c r="A163" s="246"/>
      <c r="B163" s="247">
        <v>3</v>
      </c>
      <c r="C163" s="248"/>
      <c r="D163" s="249" t="s">
        <v>24</v>
      </c>
      <c r="E163" s="251">
        <f t="shared" ref="E163:G164" si="13">E164</f>
        <v>40567.300000000003</v>
      </c>
      <c r="F163" s="251">
        <f t="shared" si="13"/>
        <v>84800</v>
      </c>
      <c r="G163" s="251">
        <f t="shared" si="13"/>
        <v>40985.520000000004</v>
      </c>
      <c r="H163" s="251">
        <f t="shared" si="10"/>
        <v>101.03092885156271</v>
      </c>
      <c r="I163" s="251">
        <f t="shared" si="11"/>
        <v>48.331981132075477</v>
      </c>
      <c r="J163" s="100"/>
      <c r="K163" s="100"/>
      <c r="L163" s="6"/>
      <c r="M163" s="6"/>
      <c r="N163" s="6"/>
      <c r="O163" s="6"/>
    </row>
    <row r="164" spans="1:15" s="7" customFormat="1" x14ac:dyDescent="0.2">
      <c r="A164" s="55"/>
      <c r="B164" s="56">
        <v>32</v>
      </c>
      <c r="C164" s="55"/>
      <c r="D164" s="57" t="s">
        <v>7</v>
      </c>
      <c r="E164" s="93">
        <f t="shared" si="13"/>
        <v>40567.300000000003</v>
      </c>
      <c r="F164" s="93">
        <f t="shared" si="13"/>
        <v>84800</v>
      </c>
      <c r="G164" s="93">
        <f t="shared" si="13"/>
        <v>40985.520000000004</v>
      </c>
      <c r="H164" s="93">
        <f t="shared" si="10"/>
        <v>101.03092885156271</v>
      </c>
      <c r="I164" s="93">
        <f t="shared" si="11"/>
        <v>48.331981132075477</v>
      </c>
      <c r="J164" s="100"/>
      <c r="K164" s="100"/>
      <c r="L164" s="6"/>
      <c r="M164" s="6"/>
      <c r="N164" s="6"/>
      <c r="O164" s="6"/>
    </row>
    <row r="165" spans="1:15" s="7" customFormat="1" x14ac:dyDescent="0.2">
      <c r="A165" s="8"/>
      <c r="B165" s="66">
        <v>323</v>
      </c>
      <c r="C165" s="8"/>
      <c r="D165" s="67" t="s">
        <v>40</v>
      </c>
      <c r="E165" s="47">
        <f>E166+E167</f>
        <v>40567.300000000003</v>
      </c>
      <c r="F165" s="47">
        <f>F166+F167</f>
        <v>84800</v>
      </c>
      <c r="G165" s="47">
        <f>G166+G167</f>
        <v>40985.520000000004</v>
      </c>
      <c r="H165" s="47">
        <f t="shared" si="10"/>
        <v>101.03092885156271</v>
      </c>
      <c r="I165" s="47">
        <f t="shared" si="11"/>
        <v>48.331981132075477</v>
      </c>
      <c r="J165" s="100"/>
      <c r="K165" s="100"/>
      <c r="L165" s="6"/>
      <c r="M165" s="6"/>
      <c r="N165" s="6"/>
      <c r="O165" s="6"/>
    </row>
    <row r="166" spans="1:15" s="7" customFormat="1" x14ac:dyDescent="0.2">
      <c r="A166" s="13"/>
      <c r="B166" s="42" t="s">
        <v>73</v>
      </c>
      <c r="C166" s="13"/>
      <c r="D166" s="15" t="s">
        <v>74</v>
      </c>
      <c r="E166" s="61">
        <v>18555.18</v>
      </c>
      <c r="F166" s="63">
        <v>44800</v>
      </c>
      <c r="G166" s="61">
        <v>19694.16</v>
      </c>
      <c r="H166" s="61">
        <f t="shared" si="10"/>
        <v>106.13833980591943</v>
      </c>
      <c r="I166" s="61">
        <f t="shared" si="11"/>
        <v>43.960178571428571</v>
      </c>
      <c r="J166" s="100"/>
      <c r="K166" s="100"/>
      <c r="L166" s="6"/>
      <c r="M166" s="6"/>
      <c r="N166" s="6"/>
      <c r="O166" s="6"/>
    </row>
    <row r="167" spans="1:15" s="7" customFormat="1" x14ac:dyDescent="0.2">
      <c r="A167" s="8"/>
      <c r="B167" s="14" t="s">
        <v>77</v>
      </c>
      <c r="C167" s="8"/>
      <c r="D167" s="72" t="s">
        <v>78</v>
      </c>
      <c r="E167" s="61">
        <v>22012.12</v>
      </c>
      <c r="F167" s="63">
        <v>40000</v>
      </c>
      <c r="G167" s="61">
        <v>21291.360000000001</v>
      </c>
      <c r="H167" s="61">
        <f t="shared" si="10"/>
        <v>96.72562206638888</v>
      </c>
      <c r="I167" s="61">
        <f t="shared" si="11"/>
        <v>53.228400000000001</v>
      </c>
      <c r="J167" s="100"/>
      <c r="K167" s="100"/>
      <c r="L167" s="6"/>
      <c r="M167" s="6"/>
      <c r="N167" s="6"/>
      <c r="O167" s="6"/>
    </row>
    <row r="168" spans="1:15" s="7" customFormat="1" x14ac:dyDescent="0.2">
      <c r="A168" s="259"/>
      <c r="B168" s="256" t="s">
        <v>141</v>
      </c>
      <c r="C168" s="257"/>
      <c r="D168" s="249" t="s">
        <v>213</v>
      </c>
      <c r="E168" s="260">
        <f>E169+E172</f>
        <v>28630.94</v>
      </c>
      <c r="F168" s="260">
        <f>F169+F172</f>
        <v>101760</v>
      </c>
      <c r="G168" s="260">
        <f>G169+G172</f>
        <v>110844.31</v>
      </c>
      <c r="H168" s="251">
        <f t="shared" si="10"/>
        <v>387.14869298737659</v>
      </c>
      <c r="I168" s="251">
        <f t="shared" si="11"/>
        <v>108.92719143081762</v>
      </c>
      <c r="J168" s="100"/>
      <c r="K168" s="100"/>
      <c r="L168" s="6"/>
      <c r="M168" s="6"/>
      <c r="N168" s="6"/>
      <c r="O168" s="6"/>
    </row>
    <row r="169" spans="1:15" s="49" customFormat="1" x14ac:dyDescent="0.2">
      <c r="A169" s="95"/>
      <c r="B169" s="96" t="s">
        <v>23</v>
      </c>
      <c r="C169" s="56"/>
      <c r="D169" s="57" t="s">
        <v>137</v>
      </c>
      <c r="E169" s="93">
        <v>1047.8800000000001</v>
      </c>
      <c r="F169" s="85">
        <v>780</v>
      </c>
      <c r="G169" s="85">
        <v>780</v>
      </c>
      <c r="H169" s="93">
        <f t="shared" si="10"/>
        <v>74.436004122609461</v>
      </c>
      <c r="I169" s="93">
        <f t="shared" si="11"/>
        <v>100</v>
      </c>
      <c r="J169" s="98"/>
      <c r="K169" s="98"/>
    </row>
    <row r="170" spans="1:15" s="49" customFormat="1" x14ac:dyDescent="0.2">
      <c r="A170" s="37"/>
      <c r="B170" s="34" t="s">
        <v>138</v>
      </c>
      <c r="C170" s="9"/>
      <c r="D170" s="89" t="s">
        <v>41</v>
      </c>
      <c r="E170" s="61">
        <v>1047.8800000000001</v>
      </c>
      <c r="F170" s="88">
        <v>780</v>
      </c>
      <c r="G170" s="88">
        <v>780</v>
      </c>
      <c r="H170" s="61">
        <f t="shared" si="10"/>
        <v>74.436004122609461</v>
      </c>
      <c r="I170" s="61">
        <f t="shared" si="11"/>
        <v>100</v>
      </c>
      <c r="J170" s="98"/>
      <c r="K170" s="98"/>
    </row>
    <row r="171" spans="1:15" s="49" customFormat="1" x14ac:dyDescent="0.2">
      <c r="A171" s="37"/>
      <c r="B171" s="34" t="s">
        <v>139</v>
      </c>
      <c r="C171" s="14"/>
      <c r="D171" s="89" t="s">
        <v>140</v>
      </c>
      <c r="E171" s="61">
        <v>1047.8800000000001</v>
      </c>
      <c r="F171" s="88">
        <v>780</v>
      </c>
      <c r="G171" s="88">
        <v>780</v>
      </c>
      <c r="H171" s="61">
        <f t="shared" si="10"/>
        <v>74.436004122609461</v>
      </c>
      <c r="I171" s="61">
        <f t="shared" si="11"/>
        <v>100</v>
      </c>
      <c r="J171" s="98"/>
      <c r="K171" s="98"/>
    </row>
    <row r="172" spans="1:15" s="49" customFormat="1" x14ac:dyDescent="0.2">
      <c r="A172" s="95"/>
      <c r="B172" s="56">
        <v>42</v>
      </c>
      <c r="C172" s="55"/>
      <c r="D172" s="57" t="s">
        <v>8</v>
      </c>
      <c r="E172" s="85">
        <f>E173</f>
        <v>27583.059999999998</v>
      </c>
      <c r="F172" s="85">
        <v>100980</v>
      </c>
      <c r="G172" s="85">
        <f>G173</f>
        <v>110064.31</v>
      </c>
      <c r="H172" s="93">
        <f t="shared" si="10"/>
        <v>399.02864294244364</v>
      </c>
      <c r="I172" s="93">
        <f t="shared" si="11"/>
        <v>108.9961477520301</v>
      </c>
      <c r="J172" s="98"/>
      <c r="K172" s="98"/>
    </row>
    <row r="173" spans="1:15" s="49" customFormat="1" x14ac:dyDescent="0.2">
      <c r="A173" s="37"/>
      <c r="B173" s="59">
        <v>422</v>
      </c>
      <c r="C173" s="13"/>
      <c r="D173" s="8" t="s">
        <v>42</v>
      </c>
      <c r="E173" s="47">
        <f>E174+E175+E176</f>
        <v>27583.059999999998</v>
      </c>
      <c r="F173" s="86">
        <v>100980</v>
      </c>
      <c r="G173" s="47">
        <f>G174+G175</f>
        <v>110064.31</v>
      </c>
      <c r="H173" s="47">
        <f t="shared" si="10"/>
        <v>399.02864294244364</v>
      </c>
      <c r="I173" s="47">
        <f t="shared" si="11"/>
        <v>108.9961477520301</v>
      </c>
      <c r="J173" s="98"/>
      <c r="K173" s="98"/>
    </row>
    <row r="174" spans="1:15" s="49" customFormat="1" x14ac:dyDescent="0.2">
      <c r="A174" s="37"/>
      <c r="B174" s="60" t="s">
        <v>88</v>
      </c>
      <c r="C174" s="13"/>
      <c r="D174" s="13" t="s">
        <v>89</v>
      </c>
      <c r="E174" s="61">
        <v>4032.01</v>
      </c>
      <c r="F174" s="88">
        <v>11560</v>
      </c>
      <c r="G174" s="61">
        <v>10372.51</v>
      </c>
      <c r="H174" s="61">
        <v>0</v>
      </c>
      <c r="I174" s="61">
        <f t="shared" si="11"/>
        <v>89.727595155709352</v>
      </c>
      <c r="J174" s="98"/>
      <c r="K174" s="98"/>
    </row>
    <row r="175" spans="1:15" s="49" customFormat="1" x14ac:dyDescent="0.2">
      <c r="A175" s="37"/>
      <c r="B175" s="60" t="s">
        <v>142</v>
      </c>
      <c r="C175" s="13"/>
      <c r="D175" s="13" t="s">
        <v>110</v>
      </c>
      <c r="E175" s="61">
        <v>16203.72</v>
      </c>
      <c r="F175" s="88">
        <v>89420</v>
      </c>
      <c r="G175" s="61">
        <v>99691.8</v>
      </c>
      <c r="H175" s="61">
        <f t="shared" si="10"/>
        <v>615.24020410128048</v>
      </c>
      <c r="I175" s="61">
        <f t="shared" si="11"/>
        <v>111.487139342429</v>
      </c>
      <c r="J175" s="98"/>
      <c r="K175" s="98"/>
    </row>
    <row r="176" spans="1:15" s="49" customFormat="1" x14ac:dyDescent="0.2">
      <c r="A176" s="37"/>
      <c r="B176" s="60" t="s">
        <v>143</v>
      </c>
      <c r="C176" s="13"/>
      <c r="D176" s="13" t="s">
        <v>144</v>
      </c>
      <c r="E176" s="61">
        <v>7347.33</v>
      </c>
      <c r="F176" s="88">
        <v>0</v>
      </c>
      <c r="G176" s="61">
        <v>0</v>
      </c>
      <c r="H176" s="61">
        <v>0</v>
      </c>
      <c r="I176" s="61">
        <v>0</v>
      </c>
      <c r="J176" s="98"/>
      <c r="K176" s="98"/>
    </row>
    <row r="177" spans="1:15" s="7" customFormat="1" ht="13.9" customHeight="1" x14ac:dyDescent="0.2">
      <c r="A177" s="35"/>
      <c r="B177" s="19"/>
      <c r="C177" s="68" t="s">
        <v>133</v>
      </c>
      <c r="D177" s="69" t="s">
        <v>134</v>
      </c>
      <c r="E177" s="70">
        <f>E163+E168</f>
        <v>69198.240000000005</v>
      </c>
      <c r="F177" s="70">
        <v>186560</v>
      </c>
      <c r="G177" s="70">
        <f>G163+G168</f>
        <v>151829.83000000002</v>
      </c>
      <c r="H177" s="452">
        <f t="shared" si="10"/>
        <v>219.41284922853529</v>
      </c>
      <c r="I177" s="386">
        <f t="shared" si="11"/>
        <v>81.38391402229847</v>
      </c>
      <c r="J177" s="100"/>
      <c r="K177" s="100"/>
      <c r="L177" s="6"/>
      <c r="M177" s="6"/>
      <c r="N177" s="6"/>
      <c r="O177" s="6"/>
    </row>
    <row r="178" spans="1:15" s="7" customFormat="1" ht="13.9" customHeight="1" x14ac:dyDescent="0.2">
      <c r="A178" s="246"/>
      <c r="B178" s="247">
        <v>3</v>
      </c>
      <c r="C178" s="248"/>
      <c r="D178" s="249" t="s">
        <v>24</v>
      </c>
      <c r="E178" s="250">
        <f>E179+E186+E208</f>
        <v>57587.94</v>
      </c>
      <c r="F178" s="250">
        <f>F179+F186+F208</f>
        <v>118000</v>
      </c>
      <c r="G178" s="250">
        <f>G179+G186+G184</f>
        <v>127501.52</v>
      </c>
      <c r="H178" s="387">
        <f t="shared" ref="H178:H246" si="14">G178/E178*100</f>
        <v>221.40316184256633</v>
      </c>
      <c r="I178" s="387">
        <f t="shared" ref="I178:I246" si="15">G178/F178*100</f>
        <v>108.05213559322033</v>
      </c>
      <c r="J178" s="100"/>
      <c r="K178" s="100"/>
      <c r="L178" s="6"/>
      <c r="M178" s="6"/>
      <c r="N178" s="6"/>
      <c r="O178" s="6"/>
    </row>
    <row r="179" spans="1:15" s="28" customFormat="1" ht="13.9" customHeight="1" x14ac:dyDescent="0.2">
      <c r="A179" s="55"/>
      <c r="B179" s="56">
        <v>31</v>
      </c>
      <c r="C179" s="55"/>
      <c r="D179" s="57" t="s">
        <v>6</v>
      </c>
      <c r="E179" s="93">
        <f>E184+E180</f>
        <v>39778.25</v>
      </c>
      <c r="F179" s="93">
        <f>F184+F180</f>
        <v>58500</v>
      </c>
      <c r="G179" s="93">
        <f>G180</f>
        <v>15405.93</v>
      </c>
      <c r="H179" s="93">
        <f t="shared" si="14"/>
        <v>38.729531842149918</v>
      </c>
      <c r="I179" s="93">
        <f t="shared" si="15"/>
        <v>26.334923076923079</v>
      </c>
      <c r="J179" s="101"/>
      <c r="K179" s="101"/>
      <c r="L179" s="27"/>
      <c r="M179" s="27"/>
      <c r="N179" s="27"/>
      <c r="O179" s="27"/>
    </row>
    <row r="180" spans="1:15" s="28" customFormat="1" ht="13.9" customHeight="1" x14ac:dyDescent="0.2">
      <c r="A180" s="8"/>
      <c r="B180" s="59">
        <v>311</v>
      </c>
      <c r="C180" s="13"/>
      <c r="D180" s="8" t="s">
        <v>43</v>
      </c>
      <c r="E180" s="47">
        <f>E183+E181</f>
        <v>35357.08</v>
      </c>
      <c r="F180" s="47">
        <f>F183+F181</f>
        <v>58500</v>
      </c>
      <c r="G180" s="47">
        <f>G182+G181</f>
        <v>15405.93</v>
      </c>
      <c r="H180" s="47">
        <f t="shared" si="14"/>
        <v>43.572404734780136</v>
      </c>
      <c r="I180" s="47">
        <f t="shared" si="15"/>
        <v>26.334923076923079</v>
      </c>
      <c r="J180" s="101"/>
      <c r="K180" s="101"/>
      <c r="L180" s="27"/>
      <c r="M180" s="27"/>
      <c r="N180" s="27"/>
      <c r="O180" s="27"/>
    </row>
    <row r="181" spans="1:15" s="28" customFormat="1" ht="13.9" customHeight="1" x14ac:dyDescent="0.2">
      <c r="A181" s="13"/>
      <c r="B181" s="60">
        <v>3111</v>
      </c>
      <c r="C181" s="13"/>
      <c r="D181" s="13" t="s">
        <v>60</v>
      </c>
      <c r="E181" s="61">
        <v>34738</v>
      </c>
      <c r="F181" s="88">
        <v>58500</v>
      </c>
      <c r="G181" s="61">
        <v>14905.93</v>
      </c>
      <c r="H181" s="61">
        <f t="shared" si="14"/>
        <v>42.90958028671772</v>
      </c>
      <c r="I181" s="61">
        <f t="shared" si="15"/>
        <v>25.480222222222221</v>
      </c>
      <c r="J181" s="101"/>
      <c r="K181" s="101"/>
      <c r="L181" s="27"/>
      <c r="M181" s="27"/>
      <c r="N181" s="27"/>
      <c r="O181" s="27"/>
    </row>
    <row r="182" spans="1:15" s="28" customFormat="1" ht="13.9" customHeight="1" x14ac:dyDescent="0.2">
      <c r="A182" s="13"/>
      <c r="B182" s="60" t="s">
        <v>114</v>
      </c>
      <c r="C182" s="13"/>
      <c r="D182" s="13" t="s">
        <v>115</v>
      </c>
      <c r="E182" s="61">
        <v>0</v>
      </c>
      <c r="F182" s="88">
        <v>0</v>
      </c>
      <c r="G182" s="61">
        <v>500</v>
      </c>
      <c r="H182" s="61">
        <v>0</v>
      </c>
      <c r="I182" s="61">
        <v>0</v>
      </c>
      <c r="J182" s="101"/>
      <c r="K182" s="101"/>
      <c r="L182" s="27"/>
      <c r="M182" s="27"/>
      <c r="N182" s="27"/>
      <c r="O182" s="27"/>
    </row>
    <row r="183" spans="1:15" s="28" customFormat="1" ht="13.9" customHeight="1" x14ac:dyDescent="0.2">
      <c r="A183" s="13"/>
      <c r="B183" s="60" t="s">
        <v>119</v>
      </c>
      <c r="C183" s="13"/>
      <c r="D183" s="13" t="s">
        <v>120</v>
      </c>
      <c r="E183" s="61">
        <v>619.08000000000004</v>
      </c>
      <c r="F183" s="88">
        <v>0</v>
      </c>
      <c r="G183" s="61">
        <v>0</v>
      </c>
      <c r="H183" s="61">
        <f t="shared" si="14"/>
        <v>0</v>
      </c>
      <c r="I183" s="61">
        <v>0</v>
      </c>
      <c r="J183" s="101"/>
      <c r="K183" s="101"/>
      <c r="L183" s="27"/>
      <c r="M183" s="27"/>
      <c r="N183" s="27"/>
      <c r="O183" s="27"/>
    </row>
    <row r="184" spans="1:15" s="28" customFormat="1" ht="13.9" customHeight="1" x14ac:dyDescent="0.2">
      <c r="A184" s="13"/>
      <c r="B184" s="9">
        <v>313</v>
      </c>
      <c r="C184" s="8"/>
      <c r="D184" s="8" t="s">
        <v>44</v>
      </c>
      <c r="E184" s="47">
        <v>4421.17</v>
      </c>
      <c r="F184" s="86">
        <v>0</v>
      </c>
      <c r="G184" s="47">
        <v>1261.46</v>
      </c>
      <c r="H184" s="47">
        <f t="shared" si="14"/>
        <v>28.532266345786294</v>
      </c>
      <c r="I184" s="47">
        <v>0</v>
      </c>
      <c r="J184" s="101"/>
      <c r="K184" s="101"/>
      <c r="L184" s="27"/>
      <c r="M184" s="27"/>
      <c r="N184" s="27"/>
      <c r="O184" s="27"/>
    </row>
    <row r="185" spans="1:15" s="28" customFormat="1" ht="13.9" customHeight="1" x14ac:dyDescent="0.2">
      <c r="A185" s="13"/>
      <c r="B185" s="14">
        <v>3132</v>
      </c>
      <c r="C185" s="13"/>
      <c r="D185" s="13" t="s">
        <v>61</v>
      </c>
      <c r="E185" s="61">
        <v>4421.17</v>
      </c>
      <c r="F185" s="88">
        <v>0</v>
      </c>
      <c r="G185" s="61">
        <v>1261.46</v>
      </c>
      <c r="H185" s="61">
        <f t="shared" si="14"/>
        <v>28.532266345786294</v>
      </c>
      <c r="I185" s="61">
        <v>0</v>
      </c>
      <c r="J185" s="101"/>
      <c r="K185" s="101"/>
      <c r="L185" s="27"/>
      <c r="M185" s="27"/>
      <c r="N185" s="27"/>
      <c r="O185" s="27"/>
    </row>
    <row r="186" spans="1:15" s="28" customFormat="1" ht="13.9" customHeight="1" x14ac:dyDescent="0.2">
      <c r="A186" s="55"/>
      <c r="B186" s="56">
        <v>32</v>
      </c>
      <c r="C186" s="55"/>
      <c r="D186" s="57" t="s">
        <v>7</v>
      </c>
      <c r="E186" s="85">
        <f>E187+E191+E195+E205</f>
        <v>17809.689999999999</v>
      </c>
      <c r="F186" s="85">
        <v>59100</v>
      </c>
      <c r="G186" s="85">
        <f>G205+G203+G195+G191+G187</f>
        <v>110834.12999999999</v>
      </c>
      <c r="H186" s="93">
        <f t="shared" si="14"/>
        <v>622.3248692144557</v>
      </c>
      <c r="I186" s="93">
        <f t="shared" si="15"/>
        <v>187.53659898477156</v>
      </c>
      <c r="J186" s="101"/>
      <c r="K186" s="101"/>
      <c r="L186" s="27"/>
      <c r="M186" s="27"/>
      <c r="N186" s="27"/>
      <c r="O186" s="27"/>
    </row>
    <row r="187" spans="1:15" s="28" customFormat="1" ht="13.9" customHeight="1" x14ac:dyDescent="0.2">
      <c r="A187" s="22"/>
      <c r="B187" s="66">
        <v>321</v>
      </c>
      <c r="C187" s="8"/>
      <c r="D187" s="67" t="s">
        <v>48</v>
      </c>
      <c r="E187" s="86">
        <f>E190+E189+E188</f>
        <v>3556.99</v>
      </c>
      <c r="F187" s="86">
        <f>F190+F189+F188</f>
        <v>3600</v>
      </c>
      <c r="G187" s="86">
        <f>G190+G189+G188</f>
        <v>1824.62</v>
      </c>
      <c r="H187" s="47">
        <f t="shared" si="14"/>
        <v>51.296742470459577</v>
      </c>
      <c r="I187" s="47">
        <f t="shared" si="15"/>
        <v>50.683888888888887</v>
      </c>
      <c r="J187" s="101"/>
      <c r="K187" s="101"/>
      <c r="L187" s="27"/>
      <c r="M187" s="27"/>
      <c r="N187" s="27"/>
      <c r="O187" s="27"/>
    </row>
    <row r="188" spans="1:15" s="28" customFormat="1" ht="13.9" customHeight="1" x14ac:dyDescent="0.2">
      <c r="A188" s="22"/>
      <c r="B188" s="42" t="s">
        <v>62</v>
      </c>
      <c r="C188" s="13"/>
      <c r="D188" s="72" t="s">
        <v>63</v>
      </c>
      <c r="E188" s="61">
        <v>299</v>
      </c>
      <c r="F188" s="88">
        <v>100</v>
      </c>
      <c r="G188" s="61">
        <v>200</v>
      </c>
      <c r="H188" s="61">
        <f t="shared" si="14"/>
        <v>66.889632107023417</v>
      </c>
      <c r="I188" s="61">
        <f t="shared" si="15"/>
        <v>200</v>
      </c>
      <c r="J188" s="101"/>
      <c r="K188" s="101"/>
      <c r="L188" s="27"/>
      <c r="M188" s="27"/>
      <c r="N188" s="27"/>
      <c r="O188" s="27"/>
    </row>
    <row r="189" spans="1:15" s="28" customFormat="1" ht="13.9" customHeight="1" x14ac:dyDescent="0.2">
      <c r="A189" s="22"/>
      <c r="B189" s="42" t="s">
        <v>64</v>
      </c>
      <c r="C189" s="13"/>
      <c r="D189" s="15" t="s">
        <v>52</v>
      </c>
      <c r="E189" s="61">
        <v>3257.99</v>
      </c>
      <c r="F189" s="88">
        <v>2000</v>
      </c>
      <c r="G189" s="61">
        <v>1184.6199999999999</v>
      </c>
      <c r="H189" s="61">
        <f t="shared" si="14"/>
        <v>36.360455372791201</v>
      </c>
      <c r="I189" s="61">
        <f t="shared" si="15"/>
        <v>59.230999999999987</v>
      </c>
      <c r="J189" s="101"/>
      <c r="K189" s="101"/>
      <c r="L189" s="27"/>
      <c r="M189" s="27"/>
      <c r="N189" s="27"/>
      <c r="O189" s="27"/>
    </row>
    <row r="190" spans="1:15" s="28" customFormat="1" ht="13.9" customHeight="1" x14ac:dyDescent="0.2">
      <c r="A190" s="22"/>
      <c r="B190" s="42">
        <v>3213</v>
      </c>
      <c r="C190" s="13"/>
      <c r="D190" s="15" t="s">
        <v>132</v>
      </c>
      <c r="E190" s="61">
        <v>0</v>
      </c>
      <c r="F190" s="88">
        <v>1500</v>
      </c>
      <c r="G190" s="61">
        <v>440</v>
      </c>
      <c r="H190" s="61">
        <v>0</v>
      </c>
      <c r="I190" s="61">
        <f t="shared" si="15"/>
        <v>29.333333333333332</v>
      </c>
      <c r="J190" s="101"/>
      <c r="K190" s="101"/>
      <c r="L190" s="27"/>
      <c r="M190" s="27"/>
      <c r="N190" s="27"/>
      <c r="O190" s="27"/>
    </row>
    <row r="191" spans="1:15" s="28" customFormat="1" ht="13.9" customHeight="1" x14ac:dyDescent="0.2">
      <c r="A191" s="8"/>
      <c r="B191" s="59">
        <v>322</v>
      </c>
      <c r="C191" s="8"/>
      <c r="D191" s="8" t="s">
        <v>49</v>
      </c>
      <c r="E191" s="47">
        <f>E193+E192+E194</f>
        <v>2357.41</v>
      </c>
      <c r="F191" s="47">
        <f>F193+F192+F194</f>
        <v>450</v>
      </c>
      <c r="G191" s="47">
        <f>240.19</f>
        <v>240.19</v>
      </c>
      <c r="H191" s="47">
        <f t="shared" si="14"/>
        <v>10.188724065817995</v>
      </c>
      <c r="I191" s="47">
        <f t="shared" si="15"/>
        <v>53.37555555555555</v>
      </c>
      <c r="J191" s="101"/>
      <c r="K191" s="101"/>
      <c r="L191" s="27"/>
      <c r="M191" s="27"/>
      <c r="N191" s="27"/>
      <c r="O191" s="27"/>
    </row>
    <row r="192" spans="1:15" s="28" customFormat="1" ht="13.9" customHeight="1" x14ac:dyDescent="0.2">
      <c r="A192" s="13"/>
      <c r="B192" s="60" t="s">
        <v>65</v>
      </c>
      <c r="C192" s="13"/>
      <c r="D192" s="13" t="s">
        <v>54</v>
      </c>
      <c r="E192" s="61">
        <v>266.26</v>
      </c>
      <c r="F192" s="88">
        <v>450</v>
      </c>
      <c r="G192" s="61">
        <v>240.19</v>
      </c>
      <c r="H192" s="61">
        <f t="shared" si="14"/>
        <v>90.208818448133414</v>
      </c>
      <c r="I192" s="61">
        <f t="shared" si="15"/>
        <v>53.37555555555555</v>
      </c>
      <c r="J192" s="101"/>
      <c r="K192" s="101"/>
      <c r="L192" s="27"/>
      <c r="M192" s="27"/>
      <c r="N192" s="27"/>
      <c r="O192" s="27"/>
    </row>
    <row r="193" spans="1:15" s="28" customFormat="1" ht="13.9" customHeight="1" x14ac:dyDescent="0.2">
      <c r="A193" s="13"/>
      <c r="B193" s="60" t="s">
        <v>121</v>
      </c>
      <c r="C193" s="13"/>
      <c r="D193" s="13" t="s">
        <v>55</v>
      </c>
      <c r="E193" s="61">
        <v>1730</v>
      </c>
      <c r="F193" s="88">
        <v>0</v>
      </c>
      <c r="G193" s="61">
        <v>0</v>
      </c>
      <c r="H193" s="61">
        <f t="shared" si="14"/>
        <v>0</v>
      </c>
      <c r="I193" s="61">
        <v>0</v>
      </c>
      <c r="J193" s="101"/>
      <c r="K193" s="101"/>
      <c r="L193" s="27"/>
      <c r="M193" s="27"/>
      <c r="N193" s="27"/>
      <c r="O193" s="27"/>
    </row>
    <row r="194" spans="1:15" s="28" customFormat="1" ht="13.9" customHeight="1" x14ac:dyDescent="0.2">
      <c r="A194" s="13"/>
      <c r="B194" s="60" t="s">
        <v>124</v>
      </c>
      <c r="C194" s="13"/>
      <c r="D194" s="13" t="s">
        <v>125</v>
      </c>
      <c r="E194" s="61">
        <v>361.15</v>
      </c>
      <c r="F194" s="88">
        <v>0</v>
      </c>
      <c r="G194" s="61">
        <v>0</v>
      </c>
      <c r="H194" s="61">
        <v>0</v>
      </c>
      <c r="I194" s="61">
        <v>0</v>
      </c>
      <c r="J194" s="101"/>
      <c r="K194" s="101"/>
      <c r="L194" s="27"/>
      <c r="M194" s="27"/>
      <c r="N194" s="27"/>
      <c r="O194" s="27"/>
    </row>
    <row r="195" spans="1:15" s="28" customFormat="1" ht="13.9" customHeight="1" x14ac:dyDescent="0.2">
      <c r="A195" s="13"/>
      <c r="B195" s="66">
        <v>323</v>
      </c>
      <c r="C195" s="8"/>
      <c r="D195" s="67" t="s">
        <v>40</v>
      </c>
      <c r="E195" s="47">
        <f>E202+E200+E199+E196</f>
        <v>11357.05</v>
      </c>
      <c r="F195" s="47">
        <f>F202+F201+F200+F199+F197+F196</f>
        <v>51341.26</v>
      </c>
      <c r="G195" s="47">
        <f>G198+G200+G202</f>
        <v>30314.01</v>
      </c>
      <c r="H195" s="47">
        <f t="shared" si="14"/>
        <v>266.91799366913062</v>
      </c>
      <c r="I195" s="47">
        <f t="shared" si="15"/>
        <v>59.044148897007972</v>
      </c>
      <c r="J195" s="101"/>
      <c r="K195" s="101"/>
      <c r="L195" s="27"/>
      <c r="M195" s="27"/>
      <c r="N195" s="27"/>
      <c r="O195" s="27"/>
    </row>
    <row r="196" spans="1:15" s="28" customFormat="1" ht="13.9" customHeight="1" x14ac:dyDescent="0.2">
      <c r="A196" s="13"/>
      <c r="B196" s="42" t="s">
        <v>71</v>
      </c>
      <c r="C196" s="13"/>
      <c r="D196" s="72" t="s">
        <v>72</v>
      </c>
      <c r="E196" s="61">
        <v>79.56</v>
      </c>
      <c r="F196" s="88">
        <v>150</v>
      </c>
      <c r="G196" s="61">
        <v>0</v>
      </c>
      <c r="H196" s="61">
        <f t="shared" si="14"/>
        <v>0</v>
      </c>
      <c r="I196" s="61">
        <f t="shared" si="15"/>
        <v>0</v>
      </c>
      <c r="J196" s="101"/>
      <c r="K196" s="101"/>
      <c r="L196" s="27"/>
      <c r="M196" s="27"/>
      <c r="N196" s="27"/>
      <c r="O196" s="27"/>
    </row>
    <row r="197" spans="1:15" s="28" customFormat="1" ht="13.9" customHeight="1" x14ac:dyDescent="0.2">
      <c r="A197" s="13"/>
      <c r="B197" s="42">
        <v>3233</v>
      </c>
      <c r="C197" s="13"/>
      <c r="D197" s="72" t="s">
        <v>122</v>
      </c>
      <c r="E197" s="61">
        <v>0</v>
      </c>
      <c r="F197" s="88">
        <v>400</v>
      </c>
      <c r="G197" s="61">
        <v>0</v>
      </c>
      <c r="H197" s="61">
        <v>0</v>
      </c>
      <c r="I197" s="61">
        <f t="shared" si="15"/>
        <v>0</v>
      </c>
      <c r="J197" s="101"/>
      <c r="K197" s="101"/>
      <c r="L197" s="27"/>
      <c r="M197" s="27"/>
      <c r="N197" s="27"/>
      <c r="O197" s="27"/>
    </row>
    <row r="198" spans="1:15" s="28" customFormat="1" ht="13.9" customHeight="1" x14ac:dyDescent="0.2">
      <c r="A198" s="13"/>
      <c r="B198" s="42">
        <v>3235</v>
      </c>
      <c r="C198" s="13"/>
      <c r="D198" s="72" t="s">
        <v>58</v>
      </c>
      <c r="E198" s="61">
        <v>0</v>
      </c>
      <c r="F198" s="88">
        <v>0</v>
      </c>
      <c r="G198" s="61">
        <v>150</v>
      </c>
      <c r="H198" s="61">
        <v>0</v>
      </c>
      <c r="I198" s="61">
        <v>0</v>
      </c>
      <c r="J198" s="101"/>
      <c r="K198" s="101"/>
      <c r="L198" s="27"/>
      <c r="M198" s="27"/>
      <c r="N198" s="27"/>
      <c r="O198" s="27"/>
    </row>
    <row r="199" spans="1:15" s="28" customFormat="1" ht="13.9" customHeight="1" x14ac:dyDescent="0.2">
      <c r="A199" s="13"/>
      <c r="B199" s="42">
        <v>3236</v>
      </c>
      <c r="C199" s="13"/>
      <c r="D199" s="72" t="s">
        <v>118</v>
      </c>
      <c r="E199" s="61">
        <v>75.56</v>
      </c>
      <c r="F199" s="88">
        <v>0</v>
      </c>
      <c r="G199" s="61">
        <v>0</v>
      </c>
      <c r="H199" s="61">
        <v>0</v>
      </c>
      <c r="I199" s="61">
        <v>0</v>
      </c>
      <c r="J199" s="101"/>
      <c r="K199" s="101"/>
      <c r="L199" s="27"/>
      <c r="M199" s="27"/>
      <c r="N199" s="27"/>
      <c r="O199" s="27"/>
    </row>
    <row r="200" spans="1:15" s="28" customFormat="1" ht="13.9" customHeight="1" x14ac:dyDescent="0.2">
      <c r="A200" s="13"/>
      <c r="B200" s="42">
        <v>3237</v>
      </c>
      <c r="C200" s="13"/>
      <c r="D200" s="72" t="s">
        <v>56</v>
      </c>
      <c r="E200" s="61">
        <v>10841.73</v>
      </c>
      <c r="F200" s="88">
        <v>45759.26</v>
      </c>
      <c r="G200" s="61">
        <v>30004.01</v>
      </c>
      <c r="H200" s="61">
        <f t="shared" si="14"/>
        <v>276.74559318485149</v>
      </c>
      <c r="I200" s="61">
        <f t="shared" si="15"/>
        <v>65.569264013447764</v>
      </c>
      <c r="J200" s="101"/>
      <c r="K200" s="101"/>
      <c r="L200" s="27"/>
      <c r="M200" s="27"/>
      <c r="N200" s="27"/>
      <c r="O200" s="27"/>
    </row>
    <row r="201" spans="1:15" s="28" customFormat="1" ht="13.9" customHeight="1" x14ac:dyDescent="0.2">
      <c r="A201" s="13"/>
      <c r="B201" s="42">
        <v>3238</v>
      </c>
      <c r="C201" s="13"/>
      <c r="D201" s="72" t="s">
        <v>78</v>
      </c>
      <c r="E201" s="61"/>
      <c r="F201" s="88">
        <v>132</v>
      </c>
      <c r="G201" s="61">
        <v>0</v>
      </c>
      <c r="H201" s="61">
        <v>0</v>
      </c>
      <c r="I201" s="61">
        <f t="shared" si="15"/>
        <v>0</v>
      </c>
      <c r="J201" s="101"/>
      <c r="K201" s="101"/>
      <c r="L201" s="27"/>
      <c r="M201" s="27"/>
      <c r="N201" s="27"/>
      <c r="O201" s="27"/>
    </row>
    <row r="202" spans="1:15" s="28" customFormat="1" ht="13.9" customHeight="1" x14ac:dyDescent="0.2">
      <c r="A202" s="13"/>
      <c r="B202" s="42" t="s">
        <v>79</v>
      </c>
      <c r="C202" s="13"/>
      <c r="D202" s="72" t="s">
        <v>57</v>
      </c>
      <c r="E202" s="61">
        <v>360.2</v>
      </c>
      <c r="F202" s="88">
        <v>4900</v>
      </c>
      <c r="G202" s="61">
        <v>160</v>
      </c>
      <c r="H202" s="61">
        <f t="shared" si="14"/>
        <v>44.419766796224316</v>
      </c>
      <c r="I202" s="61">
        <f t="shared" si="15"/>
        <v>3.2653061224489797</v>
      </c>
      <c r="J202" s="101"/>
      <c r="K202" s="101"/>
      <c r="L202" s="27"/>
      <c r="M202" s="27"/>
      <c r="N202" s="27"/>
      <c r="O202" s="27"/>
    </row>
    <row r="203" spans="1:15" s="28" customFormat="1" ht="13.9" customHeight="1" x14ac:dyDescent="0.2">
      <c r="A203" s="13"/>
      <c r="B203" s="66">
        <v>325</v>
      </c>
      <c r="C203" s="13"/>
      <c r="D203" s="67" t="s">
        <v>292</v>
      </c>
      <c r="E203" s="47">
        <v>0</v>
      </c>
      <c r="F203" s="86">
        <v>0</v>
      </c>
      <c r="G203" s="47">
        <v>78081.279999999999</v>
      </c>
      <c r="H203" s="47">
        <v>0</v>
      </c>
      <c r="I203" s="47">
        <v>0</v>
      </c>
      <c r="J203" s="101"/>
      <c r="K203" s="101"/>
      <c r="L203" s="27"/>
      <c r="M203" s="27"/>
      <c r="N203" s="27"/>
      <c r="O203" s="27"/>
    </row>
    <row r="204" spans="1:15" s="28" customFormat="1" ht="13.9" customHeight="1" x14ac:dyDescent="0.2">
      <c r="A204" s="13"/>
      <c r="B204" s="42">
        <v>3251</v>
      </c>
      <c r="C204" s="13"/>
      <c r="D204" s="72" t="s">
        <v>292</v>
      </c>
      <c r="E204" s="61">
        <v>0</v>
      </c>
      <c r="F204" s="88">
        <v>0</v>
      </c>
      <c r="G204" s="61">
        <v>78081.279999999999</v>
      </c>
      <c r="H204" s="61">
        <v>0</v>
      </c>
      <c r="I204" s="61">
        <v>0</v>
      </c>
      <c r="J204" s="101"/>
      <c r="K204" s="101"/>
      <c r="L204" s="27"/>
      <c r="M204" s="27"/>
      <c r="N204" s="27"/>
      <c r="O204" s="27"/>
    </row>
    <row r="205" spans="1:15" s="28" customFormat="1" ht="13.9" customHeight="1" x14ac:dyDescent="0.2">
      <c r="A205" s="13"/>
      <c r="B205" s="66">
        <v>329</v>
      </c>
      <c r="C205" s="8"/>
      <c r="D205" s="67" t="s">
        <v>50</v>
      </c>
      <c r="E205" s="86">
        <f>E207+E206</f>
        <v>538.24</v>
      </c>
      <c r="F205" s="86">
        <v>2708.74</v>
      </c>
      <c r="G205" s="86">
        <f>G207+G206</f>
        <v>374.03</v>
      </c>
      <c r="H205" s="47">
        <f t="shared" si="14"/>
        <v>69.491304994054687</v>
      </c>
      <c r="I205" s="47">
        <f t="shared" si="15"/>
        <v>13.808265097425371</v>
      </c>
      <c r="J205" s="101"/>
      <c r="K205" s="101"/>
      <c r="L205" s="27"/>
      <c r="M205" s="27"/>
      <c r="N205" s="27"/>
      <c r="O205" s="27"/>
    </row>
    <row r="206" spans="1:15" s="28" customFormat="1" ht="13.9" customHeight="1" x14ac:dyDescent="0.2">
      <c r="A206" s="13"/>
      <c r="B206" s="42" t="s">
        <v>82</v>
      </c>
      <c r="C206" s="13"/>
      <c r="D206" s="72" t="s">
        <v>83</v>
      </c>
      <c r="E206" s="61">
        <v>538.24</v>
      </c>
      <c r="F206" s="88">
        <v>2600</v>
      </c>
      <c r="G206" s="61">
        <v>266.02999999999997</v>
      </c>
      <c r="H206" s="61">
        <f t="shared" si="14"/>
        <v>49.425906658739585</v>
      </c>
      <c r="I206" s="61">
        <f t="shared" si="15"/>
        <v>10.231923076923076</v>
      </c>
      <c r="J206" s="101"/>
      <c r="K206" s="101"/>
      <c r="L206" s="27"/>
      <c r="M206" s="27"/>
      <c r="N206" s="27"/>
      <c r="O206" s="27"/>
    </row>
    <row r="207" spans="1:15" s="28" customFormat="1" ht="13.9" customHeight="1" x14ac:dyDescent="0.2">
      <c r="A207" s="13"/>
      <c r="B207" s="76" t="s">
        <v>85</v>
      </c>
      <c r="C207" s="13"/>
      <c r="D207" s="77" t="s">
        <v>50</v>
      </c>
      <c r="E207" s="61">
        <v>0</v>
      </c>
      <c r="F207" s="88">
        <v>108.74</v>
      </c>
      <c r="G207" s="61">
        <v>108</v>
      </c>
      <c r="H207" s="61">
        <v>0</v>
      </c>
      <c r="I207" s="61">
        <f t="shared" si="15"/>
        <v>99.319477653117531</v>
      </c>
      <c r="J207" s="101"/>
      <c r="K207" s="101"/>
      <c r="L207" s="27"/>
      <c r="M207" s="27"/>
      <c r="N207" s="27"/>
      <c r="O207" s="27"/>
    </row>
    <row r="208" spans="1:15" s="28" customFormat="1" ht="13.9" customHeight="1" x14ac:dyDescent="0.2">
      <c r="A208" s="95"/>
      <c r="B208" s="244">
        <v>38</v>
      </c>
      <c r="C208" s="243"/>
      <c r="D208" s="57" t="s">
        <v>135</v>
      </c>
      <c r="E208" s="93">
        <v>0</v>
      </c>
      <c r="F208" s="85">
        <v>400</v>
      </c>
      <c r="G208" s="93">
        <v>0</v>
      </c>
      <c r="H208" s="93">
        <v>0</v>
      </c>
      <c r="I208" s="93">
        <f t="shared" si="15"/>
        <v>0</v>
      </c>
      <c r="J208" s="101"/>
      <c r="K208" s="101"/>
      <c r="L208" s="27"/>
      <c r="M208" s="27"/>
      <c r="N208" s="27"/>
      <c r="O208" s="27"/>
    </row>
    <row r="209" spans="1:15" s="28" customFormat="1" ht="13.9" customHeight="1" x14ac:dyDescent="0.2">
      <c r="A209" s="37"/>
      <c r="B209" s="39">
        <v>381</v>
      </c>
      <c r="C209" s="80"/>
      <c r="D209" s="81" t="s">
        <v>45</v>
      </c>
      <c r="E209" s="61">
        <v>0</v>
      </c>
      <c r="F209" s="86">
        <v>400</v>
      </c>
      <c r="G209" s="61">
        <v>0</v>
      </c>
      <c r="H209" s="61">
        <v>0</v>
      </c>
      <c r="I209" s="61">
        <f t="shared" si="15"/>
        <v>0</v>
      </c>
      <c r="J209" s="101"/>
      <c r="K209" s="101"/>
      <c r="L209" s="27"/>
      <c r="M209" s="27"/>
      <c r="N209" s="27"/>
      <c r="O209" s="27"/>
    </row>
    <row r="210" spans="1:15" s="28" customFormat="1" ht="13.9" customHeight="1" x14ac:dyDescent="0.2">
      <c r="A210" s="37"/>
      <c r="B210" s="41">
        <v>3811</v>
      </c>
      <c r="C210" s="80"/>
      <c r="D210" s="82" t="s">
        <v>136</v>
      </c>
      <c r="E210" s="61">
        <v>0</v>
      </c>
      <c r="F210" s="88">
        <v>400</v>
      </c>
      <c r="G210" s="61">
        <v>0</v>
      </c>
      <c r="H210" s="61">
        <v>0</v>
      </c>
      <c r="I210" s="61">
        <f t="shared" si="15"/>
        <v>0</v>
      </c>
      <c r="J210" s="101"/>
      <c r="K210" s="101"/>
      <c r="L210" s="27"/>
      <c r="M210" s="27"/>
      <c r="N210" s="27"/>
      <c r="O210" s="27"/>
    </row>
    <row r="211" spans="1:15" s="28" customFormat="1" ht="13.9" customHeight="1" x14ac:dyDescent="0.2">
      <c r="A211" s="35"/>
      <c r="B211" s="19"/>
      <c r="C211" s="68" t="s">
        <v>151</v>
      </c>
      <c r="D211" s="69" t="s">
        <v>16</v>
      </c>
      <c r="E211" s="70">
        <f>E178</f>
        <v>57587.94</v>
      </c>
      <c r="F211" s="70">
        <f>F178</f>
        <v>118000</v>
      </c>
      <c r="G211" s="70">
        <f>G178</f>
        <v>127501.52</v>
      </c>
      <c r="H211" s="386">
        <f t="shared" si="14"/>
        <v>221.40316184256633</v>
      </c>
      <c r="I211" s="386">
        <f t="shared" si="15"/>
        <v>108.05213559322033</v>
      </c>
      <c r="J211" s="101"/>
      <c r="K211" s="101"/>
      <c r="L211" s="27"/>
      <c r="M211" s="27"/>
      <c r="N211" s="27"/>
      <c r="O211" s="27"/>
    </row>
    <row r="212" spans="1:15" s="28" customFormat="1" ht="13.9" customHeight="1" x14ac:dyDescent="0.2">
      <c r="A212" s="246"/>
      <c r="B212" s="247">
        <v>3</v>
      </c>
      <c r="C212" s="248"/>
      <c r="D212" s="249" t="s">
        <v>24</v>
      </c>
      <c r="E212" s="250">
        <f>E213+E221</f>
        <v>58398.73</v>
      </c>
      <c r="F212" s="250">
        <f>F213+F221</f>
        <v>58900</v>
      </c>
      <c r="G212" s="250">
        <f>G213+G221</f>
        <v>42470.49</v>
      </c>
      <c r="H212" s="250">
        <v>0</v>
      </c>
      <c r="I212" s="251">
        <f t="shared" si="15"/>
        <v>72.106095076400678</v>
      </c>
      <c r="J212" s="101"/>
      <c r="K212" s="101"/>
      <c r="L212" s="27"/>
      <c r="M212" s="27"/>
      <c r="N212" s="27"/>
      <c r="O212" s="27"/>
    </row>
    <row r="213" spans="1:15" s="28" customFormat="1" ht="13.9" customHeight="1" x14ac:dyDescent="0.2">
      <c r="A213" s="58"/>
      <c r="B213" s="56">
        <v>31</v>
      </c>
      <c r="C213" s="55"/>
      <c r="D213" s="57" t="s">
        <v>6</v>
      </c>
      <c r="E213" s="58">
        <f>E214+E219+E217</f>
        <v>52569.440000000002</v>
      </c>
      <c r="F213" s="58">
        <f>F214+F219+F217</f>
        <v>55200</v>
      </c>
      <c r="G213" s="58">
        <f>G214+G219+G217</f>
        <v>41211.46</v>
      </c>
      <c r="H213" s="58">
        <v>0</v>
      </c>
      <c r="I213" s="93">
        <f t="shared" si="15"/>
        <v>74.658442028985505</v>
      </c>
      <c r="J213" s="101"/>
      <c r="K213" s="101"/>
      <c r="L213" s="27"/>
      <c r="M213" s="27"/>
      <c r="N213" s="27"/>
      <c r="O213" s="27"/>
    </row>
    <row r="214" spans="1:15" s="28" customFormat="1" ht="13.9" customHeight="1" x14ac:dyDescent="0.2">
      <c r="A214" s="37"/>
      <c r="B214" s="59">
        <v>311</v>
      </c>
      <c r="C214" s="13"/>
      <c r="D214" s="8" t="s">
        <v>43</v>
      </c>
      <c r="E214" s="47">
        <f>E216+E215</f>
        <v>46443.170000000006</v>
      </c>
      <c r="F214" s="47">
        <f>F216+F215</f>
        <v>47000</v>
      </c>
      <c r="G214" s="47">
        <v>34097.07</v>
      </c>
      <c r="H214" s="86">
        <v>0</v>
      </c>
      <c r="I214" s="47">
        <f t="shared" si="15"/>
        <v>72.54695744680852</v>
      </c>
      <c r="J214" s="101"/>
      <c r="K214" s="101"/>
      <c r="L214" s="27"/>
      <c r="M214" s="27"/>
      <c r="N214" s="27"/>
      <c r="O214" s="27"/>
    </row>
    <row r="215" spans="1:15" s="28" customFormat="1" ht="13.9" customHeight="1" x14ac:dyDescent="0.2">
      <c r="A215" s="37"/>
      <c r="B215" s="60">
        <v>3111</v>
      </c>
      <c r="C215" s="13"/>
      <c r="D215" s="13" t="s">
        <v>60</v>
      </c>
      <c r="E215" s="61">
        <v>45135.16</v>
      </c>
      <c r="F215" s="88">
        <v>47000</v>
      </c>
      <c r="G215" s="61">
        <v>34097.07</v>
      </c>
      <c r="H215" s="88">
        <v>0</v>
      </c>
      <c r="I215" s="61">
        <f t="shared" si="15"/>
        <v>72.54695744680852</v>
      </c>
      <c r="J215" s="101"/>
      <c r="K215" s="101"/>
      <c r="L215" s="27"/>
      <c r="M215" s="27"/>
      <c r="N215" s="27"/>
      <c r="O215" s="27"/>
    </row>
    <row r="216" spans="1:15" s="28" customFormat="1" ht="13.9" customHeight="1" x14ac:dyDescent="0.2">
      <c r="A216" s="37"/>
      <c r="B216" s="60" t="s">
        <v>119</v>
      </c>
      <c r="C216" s="13"/>
      <c r="D216" s="13" t="s">
        <v>120</v>
      </c>
      <c r="E216" s="61">
        <v>1308.01</v>
      </c>
      <c r="F216" s="87">
        <v>0</v>
      </c>
      <c r="G216" s="61">
        <v>0</v>
      </c>
      <c r="H216" s="88">
        <v>0</v>
      </c>
      <c r="I216" s="61">
        <v>0</v>
      </c>
      <c r="J216" s="101"/>
      <c r="K216" s="101"/>
      <c r="L216" s="27"/>
      <c r="M216" s="27"/>
      <c r="N216" s="27"/>
      <c r="O216" s="27"/>
    </row>
    <row r="217" spans="1:15" s="28" customFormat="1" ht="13.9" customHeight="1" x14ac:dyDescent="0.2">
      <c r="A217" s="37"/>
      <c r="B217" s="59" t="s">
        <v>131</v>
      </c>
      <c r="C217" s="8"/>
      <c r="D217" s="8" t="s">
        <v>47</v>
      </c>
      <c r="E217" s="47">
        <v>900</v>
      </c>
      <c r="F217" s="86">
        <v>1200</v>
      </c>
      <c r="G217" s="47">
        <v>1355.44</v>
      </c>
      <c r="H217" s="86">
        <v>0</v>
      </c>
      <c r="I217" s="47">
        <f t="shared" si="15"/>
        <v>112.95333333333333</v>
      </c>
      <c r="J217" s="101"/>
      <c r="K217" s="101"/>
      <c r="L217" s="27"/>
      <c r="M217" s="27"/>
      <c r="N217" s="27"/>
      <c r="O217" s="27"/>
    </row>
    <row r="218" spans="1:15" s="28" customFormat="1" ht="13.9" customHeight="1" x14ac:dyDescent="0.2">
      <c r="A218" s="37"/>
      <c r="B218" s="60" t="s">
        <v>70</v>
      </c>
      <c r="C218" s="13"/>
      <c r="D218" s="13" t="s">
        <v>47</v>
      </c>
      <c r="E218" s="61">
        <v>900</v>
      </c>
      <c r="F218" s="87">
        <v>1200</v>
      </c>
      <c r="G218" s="61">
        <v>1355.44</v>
      </c>
      <c r="H218" s="87">
        <v>0</v>
      </c>
      <c r="I218" s="61">
        <f t="shared" si="15"/>
        <v>112.95333333333333</v>
      </c>
      <c r="J218" s="101"/>
      <c r="K218" s="101"/>
      <c r="L218" s="27"/>
      <c r="M218" s="27"/>
      <c r="N218" s="27"/>
      <c r="O218" s="27"/>
    </row>
    <row r="219" spans="1:15" s="28" customFormat="1" ht="13.9" customHeight="1" x14ac:dyDescent="0.2">
      <c r="A219" s="37"/>
      <c r="B219" s="9">
        <v>313</v>
      </c>
      <c r="C219" s="8"/>
      <c r="D219" s="8" t="s">
        <v>44</v>
      </c>
      <c r="E219" s="47">
        <v>5226.2700000000004</v>
      </c>
      <c r="F219" s="86">
        <v>7000</v>
      </c>
      <c r="G219" s="47">
        <v>5758.95</v>
      </c>
      <c r="H219" s="86">
        <v>0</v>
      </c>
      <c r="I219" s="47">
        <f t="shared" si="15"/>
        <v>82.270714285714291</v>
      </c>
      <c r="J219" s="101"/>
      <c r="K219" s="101"/>
      <c r="L219" s="27"/>
      <c r="M219" s="27"/>
      <c r="N219" s="27"/>
      <c r="O219" s="27"/>
    </row>
    <row r="220" spans="1:15" s="28" customFormat="1" ht="13.9" customHeight="1" x14ac:dyDescent="0.2">
      <c r="A220" s="37"/>
      <c r="B220" s="14">
        <v>3132</v>
      </c>
      <c r="C220" s="13"/>
      <c r="D220" s="13" t="s">
        <v>61</v>
      </c>
      <c r="E220" s="61">
        <v>5226.2700000000004</v>
      </c>
      <c r="F220" s="87">
        <v>7000</v>
      </c>
      <c r="G220" s="61">
        <v>5758.95</v>
      </c>
      <c r="H220" s="87">
        <v>0</v>
      </c>
      <c r="I220" s="61">
        <f t="shared" si="15"/>
        <v>82.270714285714291</v>
      </c>
      <c r="J220" s="101"/>
      <c r="K220" s="101"/>
      <c r="L220" s="27"/>
      <c r="M220" s="27"/>
      <c r="N220" s="27"/>
      <c r="O220" s="27"/>
    </row>
    <row r="221" spans="1:15" s="28" customFormat="1" ht="13.9" customHeight="1" x14ac:dyDescent="0.2">
      <c r="A221" s="58"/>
      <c r="B221" s="56">
        <v>32</v>
      </c>
      <c r="C221" s="55"/>
      <c r="D221" s="57" t="s">
        <v>7</v>
      </c>
      <c r="E221" s="58">
        <f>E222</f>
        <v>5829.2900000000009</v>
      </c>
      <c r="F221" s="58">
        <v>3700</v>
      </c>
      <c r="G221" s="58">
        <f>G226+G222</f>
        <v>1259.03</v>
      </c>
      <c r="H221" s="58">
        <v>0</v>
      </c>
      <c r="I221" s="93">
        <f t="shared" si="15"/>
        <v>34.027837837837836</v>
      </c>
      <c r="J221" s="101"/>
      <c r="K221" s="101"/>
      <c r="L221" s="27"/>
      <c r="M221" s="27"/>
      <c r="N221" s="27"/>
      <c r="O221" s="27"/>
    </row>
    <row r="222" spans="1:15" s="28" customFormat="1" ht="13.9" customHeight="1" x14ac:dyDescent="0.2">
      <c r="A222" s="37"/>
      <c r="B222" s="66">
        <v>321</v>
      </c>
      <c r="C222" s="8"/>
      <c r="D222" s="67" t="s">
        <v>48</v>
      </c>
      <c r="E222" s="47">
        <f>E225+E224+E223</f>
        <v>5829.2900000000009</v>
      </c>
      <c r="F222" s="86">
        <v>3700</v>
      </c>
      <c r="G222" s="47">
        <f>G224+G223</f>
        <v>950.21</v>
      </c>
      <c r="H222" s="86">
        <v>0</v>
      </c>
      <c r="I222" s="47">
        <f t="shared" si="15"/>
        <v>25.681351351351349</v>
      </c>
      <c r="J222" s="101"/>
      <c r="K222" s="101"/>
      <c r="L222" s="27"/>
      <c r="M222" s="27"/>
      <c r="N222" s="27"/>
      <c r="O222" s="27"/>
    </row>
    <row r="223" spans="1:15" s="28" customFormat="1" ht="13.9" customHeight="1" x14ac:dyDescent="0.2">
      <c r="A223" s="37"/>
      <c r="B223" s="42" t="s">
        <v>62</v>
      </c>
      <c r="C223" s="13"/>
      <c r="D223" s="72" t="s">
        <v>63</v>
      </c>
      <c r="E223" s="61">
        <v>15</v>
      </c>
      <c r="F223" s="87">
        <v>100</v>
      </c>
      <c r="G223" s="61">
        <v>15</v>
      </c>
      <c r="H223" s="87">
        <v>0</v>
      </c>
      <c r="I223" s="61">
        <f t="shared" si="15"/>
        <v>15</v>
      </c>
      <c r="J223" s="101"/>
      <c r="K223" s="101"/>
      <c r="L223" s="27"/>
      <c r="M223" s="27"/>
      <c r="N223" s="27"/>
      <c r="O223" s="27"/>
    </row>
    <row r="224" spans="1:15" s="28" customFormat="1" ht="13.9" customHeight="1" x14ac:dyDescent="0.2">
      <c r="A224" s="37"/>
      <c r="B224" s="42">
        <v>3212</v>
      </c>
      <c r="C224" s="13"/>
      <c r="D224" s="72" t="s">
        <v>225</v>
      </c>
      <c r="E224" s="61">
        <v>5285.56</v>
      </c>
      <c r="F224" s="87">
        <v>1100</v>
      </c>
      <c r="G224" s="61">
        <v>935.21</v>
      </c>
      <c r="H224" s="87">
        <v>0</v>
      </c>
      <c r="I224" s="61">
        <f t="shared" si="15"/>
        <v>85.019090909090906</v>
      </c>
      <c r="J224" s="101"/>
      <c r="K224" s="101"/>
      <c r="L224" s="27"/>
      <c r="M224" s="27"/>
      <c r="N224" s="27"/>
      <c r="O224" s="27"/>
    </row>
    <row r="225" spans="1:15" s="28" customFormat="1" ht="13.9" customHeight="1" x14ac:dyDescent="0.2">
      <c r="A225" s="37"/>
      <c r="B225" s="42">
        <v>3213</v>
      </c>
      <c r="C225" s="13"/>
      <c r="D225" s="72" t="s">
        <v>132</v>
      </c>
      <c r="E225" s="61">
        <v>528.73</v>
      </c>
      <c r="F225" s="87">
        <v>1500</v>
      </c>
      <c r="G225" s="61"/>
      <c r="H225" s="87">
        <v>0</v>
      </c>
      <c r="I225" s="61">
        <f t="shared" si="15"/>
        <v>0</v>
      </c>
      <c r="J225" s="101"/>
      <c r="K225" s="101"/>
      <c r="L225" s="27"/>
      <c r="M225" s="27"/>
      <c r="N225" s="27"/>
      <c r="O225" s="27"/>
    </row>
    <row r="226" spans="1:15" s="28" customFormat="1" ht="13.9" customHeight="1" x14ac:dyDescent="0.2">
      <c r="A226" s="37"/>
      <c r="B226" s="66">
        <v>323</v>
      </c>
      <c r="C226" s="8"/>
      <c r="D226" s="81" t="s">
        <v>40</v>
      </c>
      <c r="E226" s="47">
        <v>0</v>
      </c>
      <c r="F226" s="388">
        <v>0</v>
      </c>
      <c r="G226" s="47">
        <v>308.82</v>
      </c>
      <c r="H226" s="388">
        <v>0</v>
      </c>
      <c r="I226" s="47">
        <v>0</v>
      </c>
      <c r="J226" s="101"/>
      <c r="K226" s="101"/>
      <c r="L226" s="27"/>
      <c r="M226" s="27"/>
      <c r="N226" s="27"/>
      <c r="O226" s="27"/>
    </row>
    <row r="227" spans="1:15" s="28" customFormat="1" ht="13.9" customHeight="1" x14ac:dyDescent="0.2">
      <c r="A227" s="37"/>
      <c r="B227" s="42">
        <v>3237</v>
      </c>
      <c r="C227" s="13"/>
      <c r="D227" s="72" t="s">
        <v>56</v>
      </c>
      <c r="E227" s="61">
        <v>0</v>
      </c>
      <c r="F227" s="87">
        <v>1000</v>
      </c>
      <c r="G227" s="61">
        <v>308.82</v>
      </c>
      <c r="H227" s="87">
        <v>0</v>
      </c>
      <c r="I227" s="61">
        <f t="shared" si="15"/>
        <v>30.881999999999998</v>
      </c>
      <c r="J227" s="101"/>
      <c r="K227" s="101"/>
      <c r="L227" s="27"/>
      <c r="M227" s="27"/>
      <c r="N227" s="27"/>
      <c r="O227" s="27"/>
    </row>
    <row r="228" spans="1:15" s="28" customFormat="1" ht="13.9" customHeight="1" x14ac:dyDescent="0.2">
      <c r="A228" s="35"/>
      <c r="B228" s="19"/>
      <c r="C228" s="35">
        <v>51</v>
      </c>
      <c r="D228" s="35" t="s">
        <v>212</v>
      </c>
      <c r="E228" s="70">
        <f>E213+E221</f>
        <v>58398.73</v>
      </c>
      <c r="F228" s="70">
        <f>F213+F221</f>
        <v>58900</v>
      </c>
      <c r="G228" s="70">
        <f>G213+G221</f>
        <v>42470.49</v>
      </c>
      <c r="H228" s="70">
        <v>0</v>
      </c>
      <c r="I228" s="452">
        <f t="shared" si="15"/>
        <v>72.106095076400678</v>
      </c>
      <c r="J228" s="101"/>
      <c r="K228" s="101"/>
      <c r="L228" s="27"/>
      <c r="M228" s="27"/>
      <c r="N228" s="27"/>
      <c r="O228" s="27"/>
    </row>
    <row r="229" spans="1:15" s="28" customFormat="1" ht="13.9" customHeight="1" x14ac:dyDescent="0.2">
      <c r="A229" s="95"/>
      <c r="B229" s="56" t="s">
        <v>226</v>
      </c>
      <c r="C229" s="55"/>
      <c r="D229" s="57" t="s">
        <v>40</v>
      </c>
      <c r="E229" s="85">
        <v>0</v>
      </c>
      <c r="F229" s="85">
        <v>0</v>
      </c>
      <c r="G229" s="93">
        <v>1614.38</v>
      </c>
      <c r="H229" s="93">
        <v>0</v>
      </c>
      <c r="I229" s="93">
        <v>0</v>
      </c>
      <c r="J229" s="101"/>
      <c r="K229" s="101"/>
      <c r="L229" s="27"/>
      <c r="M229" s="27"/>
      <c r="N229" s="27"/>
      <c r="O229" s="27"/>
    </row>
    <row r="230" spans="1:15" s="28" customFormat="1" ht="13.9" customHeight="1" x14ac:dyDescent="0.2">
      <c r="A230" s="37"/>
      <c r="B230" s="40">
        <v>3251</v>
      </c>
      <c r="C230" s="37"/>
      <c r="D230" s="72" t="s">
        <v>292</v>
      </c>
      <c r="E230" s="87">
        <v>0</v>
      </c>
      <c r="F230" s="87">
        <v>0</v>
      </c>
      <c r="G230" s="468">
        <v>1614.38</v>
      </c>
      <c r="H230" s="61">
        <v>0</v>
      </c>
      <c r="I230" s="61">
        <v>0</v>
      </c>
      <c r="J230" s="101"/>
      <c r="K230" s="101"/>
      <c r="L230" s="27"/>
      <c r="M230" s="27"/>
      <c r="N230" s="27"/>
      <c r="O230" s="27"/>
    </row>
    <row r="231" spans="1:15" s="28" customFormat="1" ht="13.9" customHeight="1" x14ac:dyDescent="0.2">
      <c r="A231" s="95"/>
      <c r="B231" s="56">
        <v>42</v>
      </c>
      <c r="C231" s="55"/>
      <c r="D231" s="57" t="s">
        <v>8</v>
      </c>
      <c r="E231" s="478">
        <v>0</v>
      </c>
      <c r="F231" s="478">
        <v>0</v>
      </c>
      <c r="G231" s="78">
        <v>617</v>
      </c>
      <c r="H231" s="470">
        <v>0</v>
      </c>
      <c r="I231" s="470">
        <v>0</v>
      </c>
      <c r="J231" s="101"/>
      <c r="K231" s="101"/>
      <c r="L231" s="27"/>
      <c r="M231" s="27"/>
      <c r="N231" s="27"/>
      <c r="O231" s="27"/>
    </row>
    <row r="232" spans="1:15" s="28" customFormat="1" ht="13.9" customHeight="1" x14ac:dyDescent="0.2">
      <c r="A232" s="37"/>
      <c r="B232" s="59">
        <v>422</v>
      </c>
      <c r="C232" s="13"/>
      <c r="D232" s="8" t="s">
        <v>42</v>
      </c>
      <c r="E232" s="87">
        <v>0</v>
      </c>
      <c r="F232" s="87">
        <v>0</v>
      </c>
      <c r="G232" s="87">
        <v>617</v>
      </c>
      <c r="H232" s="61">
        <v>0</v>
      </c>
      <c r="I232" s="61">
        <v>0</v>
      </c>
      <c r="J232" s="101"/>
      <c r="K232" s="101"/>
      <c r="L232" s="27"/>
      <c r="M232" s="27"/>
      <c r="N232" s="27"/>
      <c r="O232" s="27"/>
    </row>
    <row r="233" spans="1:15" s="28" customFormat="1" ht="13.9" customHeight="1" x14ac:dyDescent="0.2">
      <c r="A233" s="37"/>
      <c r="B233" s="60" t="s">
        <v>88</v>
      </c>
      <c r="C233" s="13"/>
      <c r="D233" s="13" t="s">
        <v>89</v>
      </c>
      <c r="E233" s="87">
        <v>0</v>
      </c>
      <c r="F233" s="87">
        <v>0</v>
      </c>
      <c r="G233" s="87">
        <v>617</v>
      </c>
      <c r="H233" s="61">
        <v>0</v>
      </c>
      <c r="I233" s="61">
        <v>0</v>
      </c>
      <c r="J233" s="101"/>
      <c r="K233" s="101"/>
      <c r="L233" s="27"/>
      <c r="M233" s="27"/>
      <c r="N233" s="27"/>
      <c r="O233" s="27"/>
    </row>
    <row r="234" spans="1:15" s="28" customFormat="1" ht="13.9" customHeight="1" x14ac:dyDescent="0.2">
      <c r="A234" s="35"/>
      <c r="B234" s="401"/>
      <c r="C234" s="35">
        <v>61</v>
      </c>
      <c r="D234" s="35" t="s">
        <v>262</v>
      </c>
      <c r="E234" s="386">
        <v>0</v>
      </c>
      <c r="F234" s="70">
        <v>0</v>
      </c>
      <c r="G234" s="452">
        <f>G229+G231</f>
        <v>2231.38</v>
      </c>
      <c r="H234" s="386">
        <v>0</v>
      </c>
      <c r="I234" s="386">
        <v>0</v>
      </c>
      <c r="J234" s="101"/>
      <c r="K234" s="101"/>
      <c r="L234" s="27"/>
      <c r="M234" s="27"/>
      <c r="N234" s="27"/>
      <c r="O234" s="27"/>
    </row>
    <row r="235" spans="1:15" s="28" customFormat="1" ht="13.9" customHeight="1" x14ac:dyDescent="0.2">
      <c r="A235" s="95"/>
      <c r="B235" s="56">
        <v>32</v>
      </c>
      <c r="C235" s="55"/>
      <c r="D235" s="57" t="s">
        <v>7</v>
      </c>
      <c r="E235" s="470">
        <v>0</v>
      </c>
      <c r="F235" s="85">
        <v>4600</v>
      </c>
      <c r="G235" s="93">
        <f>G238</f>
        <v>0</v>
      </c>
      <c r="H235" s="93">
        <f>H238</f>
        <v>0</v>
      </c>
      <c r="I235" s="93">
        <f>I238</f>
        <v>0</v>
      </c>
      <c r="J235" s="101"/>
      <c r="K235" s="101"/>
      <c r="L235" s="27"/>
      <c r="M235" s="27"/>
      <c r="N235" s="27"/>
      <c r="O235" s="27"/>
    </row>
    <row r="236" spans="1:15" s="28" customFormat="1" ht="13.9" customHeight="1" x14ac:dyDescent="0.2">
      <c r="A236" s="37"/>
      <c r="B236" s="469" t="s">
        <v>226</v>
      </c>
      <c r="C236" s="48"/>
      <c r="D236" s="82" t="s">
        <v>40</v>
      </c>
      <c r="E236" s="468">
        <v>0</v>
      </c>
      <c r="F236" s="87">
        <v>4600</v>
      </c>
      <c r="G236" s="468">
        <v>0</v>
      </c>
      <c r="H236" s="468">
        <v>0</v>
      </c>
      <c r="I236" s="468">
        <v>0</v>
      </c>
      <c r="J236" s="101"/>
      <c r="K236" s="101"/>
      <c r="L236" s="27"/>
      <c r="M236" s="27"/>
      <c r="N236" s="27"/>
      <c r="O236" s="27"/>
    </row>
    <row r="237" spans="1:15" s="28" customFormat="1" ht="13.9" customHeight="1" x14ac:dyDescent="0.2">
      <c r="A237" s="37"/>
      <c r="B237" s="41">
        <v>3232</v>
      </c>
      <c r="C237" s="37"/>
      <c r="D237" s="48" t="s">
        <v>74</v>
      </c>
      <c r="E237" s="468">
        <v>0</v>
      </c>
      <c r="F237" s="87">
        <v>4600</v>
      </c>
      <c r="G237" s="468">
        <v>0</v>
      </c>
      <c r="H237" s="468">
        <v>0</v>
      </c>
      <c r="I237" s="468">
        <v>0</v>
      </c>
      <c r="J237" s="101"/>
      <c r="K237" s="101"/>
      <c r="L237" s="27"/>
      <c r="M237" s="27"/>
      <c r="N237" s="27"/>
      <c r="O237" s="27"/>
    </row>
    <row r="238" spans="1:15" s="28" customFormat="1" ht="13.9" customHeight="1" x14ac:dyDescent="0.2">
      <c r="A238" s="37"/>
      <c r="B238" s="39">
        <v>325</v>
      </c>
      <c r="C238" s="37"/>
      <c r="D238" s="67" t="s">
        <v>292</v>
      </c>
      <c r="E238" s="468">
        <v>0</v>
      </c>
      <c r="F238" s="87">
        <v>0</v>
      </c>
      <c r="G238" s="477">
        <v>0</v>
      </c>
      <c r="H238" s="477">
        <v>0</v>
      </c>
      <c r="I238" s="477">
        <v>0</v>
      </c>
      <c r="J238" s="101"/>
      <c r="K238" s="101"/>
      <c r="L238" s="27"/>
      <c r="M238" s="27"/>
      <c r="N238" s="27"/>
      <c r="O238" s="27"/>
    </row>
    <row r="239" spans="1:15" s="28" customFormat="1" ht="13.9" customHeight="1" x14ac:dyDescent="0.2">
      <c r="A239" s="37"/>
      <c r="B239" s="41">
        <v>3251</v>
      </c>
      <c r="C239" s="37"/>
      <c r="D239" s="72" t="s">
        <v>292</v>
      </c>
      <c r="E239" s="468">
        <v>0</v>
      </c>
      <c r="F239" s="87">
        <v>0</v>
      </c>
      <c r="G239" s="468">
        <v>0</v>
      </c>
      <c r="H239" s="468">
        <v>0</v>
      </c>
      <c r="I239" s="468">
        <v>0</v>
      </c>
      <c r="J239" s="101"/>
      <c r="K239" s="101"/>
      <c r="L239" s="27"/>
      <c r="M239" s="27"/>
      <c r="N239" s="27"/>
      <c r="O239" s="27"/>
    </row>
    <row r="240" spans="1:15" s="28" customFormat="1" ht="13.9" customHeight="1" x14ac:dyDescent="0.2">
      <c r="A240" s="246"/>
      <c r="B240" s="256" t="s">
        <v>141</v>
      </c>
      <c r="C240" s="257"/>
      <c r="D240" s="249" t="s">
        <v>213</v>
      </c>
      <c r="E240" s="251">
        <v>1950.87</v>
      </c>
      <c r="F240" s="250">
        <f>5072.29</f>
        <v>5072.29</v>
      </c>
      <c r="G240" s="251">
        <v>703.48</v>
      </c>
      <c r="H240" s="251">
        <f t="shared" si="14"/>
        <v>36.059809213325337</v>
      </c>
      <c r="I240" s="251">
        <f t="shared" si="15"/>
        <v>13.869080829368984</v>
      </c>
      <c r="J240" s="101"/>
      <c r="K240" s="101"/>
      <c r="L240" s="27"/>
      <c r="M240" s="27"/>
      <c r="N240" s="27"/>
      <c r="O240" s="27"/>
    </row>
    <row r="241" spans="1:11" s="49" customFormat="1" x14ac:dyDescent="0.2">
      <c r="A241" s="95"/>
      <c r="B241" s="56">
        <v>42</v>
      </c>
      <c r="C241" s="55"/>
      <c r="D241" s="57" t="s">
        <v>8</v>
      </c>
      <c r="E241" s="93">
        <v>1950.87</v>
      </c>
      <c r="F241" s="85">
        <v>0</v>
      </c>
      <c r="G241" s="93">
        <v>703.48</v>
      </c>
      <c r="H241" s="93">
        <f t="shared" si="14"/>
        <v>36.059809213325337</v>
      </c>
      <c r="I241" s="93">
        <v>0</v>
      </c>
      <c r="J241" s="98"/>
      <c r="K241" s="98"/>
    </row>
    <row r="242" spans="1:11" s="49" customFormat="1" x14ac:dyDescent="0.2">
      <c r="A242" s="37"/>
      <c r="B242" s="59">
        <v>422</v>
      </c>
      <c r="C242" s="13"/>
      <c r="D242" s="8" t="s">
        <v>42</v>
      </c>
      <c r="E242" s="47">
        <v>1950.87</v>
      </c>
      <c r="F242" s="86">
        <v>0</v>
      </c>
      <c r="G242" s="47">
        <v>703.48</v>
      </c>
      <c r="H242" s="47">
        <f t="shared" si="14"/>
        <v>36.059809213325337</v>
      </c>
      <c r="I242" s="47">
        <v>0</v>
      </c>
      <c r="J242" s="98"/>
      <c r="K242" s="98"/>
    </row>
    <row r="243" spans="1:11" s="49" customFormat="1" x14ac:dyDescent="0.2">
      <c r="A243" s="37"/>
      <c r="B243" s="60" t="s">
        <v>142</v>
      </c>
      <c r="C243" s="13"/>
      <c r="D243" s="13" t="s">
        <v>110</v>
      </c>
      <c r="E243" s="61">
        <v>1950.87</v>
      </c>
      <c r="F243" s="88">
        <v>0</v>
      </c>
      <c r="G243" s="61">
        <v>703.48</v>
      </c>
      <c r="H243" s="61">
        <f t="shared" si="14"/>
        <v>36.059809213325337</v>
      </c>
      <c r="I243" s="61">
        <v>0</v>
      </c>
      <c r="J243" s="98"/>
      <c r="K243" s="98"/>
    </row>
    <row r="244" spans="1:11" s="49" customFormat="1" x14ac:dyDescent="0.2">
      <c r="A244" s="37"/>
      <c r="B244" s="60" t="s">
        <v>143</v>
      </c>
      <c r="C244" s="13"/>
      <c r="D244" s="13" t="s">
        <v>268</v>
      </c>
      <c r="E244" s="61">
        <v>0</v>
      </c>
      <c r="F244" s="88">
        <v>5072.29</v>
      </c>
      <c r="G244" s="61">
        <v>0</v>
      </c>
      <c r="H244" s="61">
        <v>0</v>
      </c>
      <c r="I244" s="61">
        <v>0</v>
      </c>
      <c r="J244" s="98"/>
      <c r="K244" s="98"/>
    </row>
    <row r="245" spans="1:11" s="49" customFormat="1" x14ac:dyDescent="0.2">
      <c r="A245" s="35"/>
      <c r="B245" s="94"/>
      <c r="C245" s="35">
        <v>71</v>
      </c>
      <c r="D245" s="35" t="s">
        <v>150</v>
      </c>
      <c r="E245" s="452">
        <v>1950.87</v>
      </c>
      <c r="F245" s="452">
        <f>F240+F235</f>
        <v>9672.2900000000009</v>
      </c>
      <c r="G245" s="452">
        <f>G240+G235</f>
        <v>703.48</v>
      </c>
      <c r="H245" s="452">
        <f t="shared" si="14"/>
        <v>36.059809213325337</v>
      </c>
      <c r="I245" s="452">
        <f t="shared" si="15"/>
        <v>7.2731483443941398</v>
      </c>
      <c r="J245" s="98"/>
      <c r="K245" s="98"/>
    </row>
    <row r="246" spans="1:11" x14ac:dyDescent="0.2">
      <c r="A246" s="562" t="s">
        <v>13</v>
      </c>
      <c r="B246" s="562"/>
      <c r="C246" s="562"/>
      <c r="D246" s="562"/>
      <c r="E246" s="62">
        <f>E81+E145+E162+E177+E211+E228+E245</f>
        <v>1808951.0599999998</v>
      </c>
      <c r="F246" s="62">
        <f>F81+F145+F162+F177+F211+F228+F245</f>
        <v>3820962.29</v>
      </c>
      <c r="G246" s="62">
        <f>G81+G145+G162+G177+G211+G228+G245+G234</f>
        <v>2106719.4000000004</v>
      </c>
      <c r="H246" s="47">
        <f t="shared" si="14"/>
        <v>116.46082896239329</v>
      </c>
      <c r="I246" s="47">
        <f t="shared" si="15"/>
        <v>55.13583333480112</v>
      </c>
    </row>
    <row r="248" spans="1:11" x14ac:dyDescent="0.2">
      <c r="E248" s="274"/>
    </row>
  </sheetData>
  <mergeCells count="7">
    <mergeCell ref="A1:H1"/>
    <mergeCell ref="A246:D246"/>
    <mergeCell ref="A4:D4"/>
    <mergeCell ref="A2:H2"/>
    <mergeCell ref="A74:H74"/>
    <mergeCell ref="A76:D76"/>
    <mergeCell ref="A70:D7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6"/>
  <sheetViews>
    <sheetView workbookViewId="0">
      <selection activeCell="F7" sqref="F7:J7"/>
    </sheetView>
  </sheetViews>
  <sheetFormatPr defaultRowHeight="12.75" x14ac:dyDescent="0.2"/>
  <cols>
    <col min="5" max="5" width="28.5703125" customWidth="1"/>
    <col min="6" max="6" width="16.42578125" customWidth="1"/>
    <col min="7" max="7" width="13.140625" customWidth="1"/>
    <col min="8" max="8" width="17.42578125" customWidth="1"/>
    <col min="9" max="9" width="12.28515625" customWidth="1"/>
    <col min="10" max="10" width="11.85546875" customWidth="1"/>
  </cols>
  <sheetData>
    <row r="3" spans="1:10" ht="24.75" customHeight="1" x14ac:dyDescent="0.2">
      <c r="B3" s="575" t="s">
        <v>218</v>
      </c>
      <c r="C3" s="575"/>
      <c r="D3" s="575"/>
      <c r="E3" s="575"/>
      <c r="F3" s="575"/>
      <c r="G3" s="575"/>
      <c r="H3" s="575"/>
      <c r="I3" s="575"/>
      <c r="J3" s="575"/>
    </row>
    <row r="4" spans="1:10" ht="27" customHeight="1" x14ac:dyDescent="0.2">
      <c r="B4" s="575" t="s">
        <v>217</v>
      </c>
      <c r="C4" s="575"/>
      <c r="D4" s="575"/>
      <c r="E4" s="575"/>
      <c r="F4" s="575"/>
      <c r="G4" s="575"/>
      <c r="H4" s="575"/>
      <c r="I4" s="575"/>
      <c r="J4" s="575"/>
    </row>
    <row r="7" spans="1:10" ht="47.25" x14ac:dyDescent="0.2">
      <c r="A7" s="572" t="s">
        <v>26</v>
      </c>
      <c r="B7" s="573"/>
      <c r="C7" s="573"/>
      <c r="D7" s="573"/>
      <c r="E7" s="574"/>
      <c r="F7" s="442" t="s">
        <v>265</v>
      </c>
      <c r="G7" s="442" t="s">
        <v>281</v>
      </c>
      <c r="H7" s="442" t="s">
        <v>280</v>
      </c>
      <c r="I7" s="442" t="s">
        <v>249</v>
      </c>
      <c r="J7" s="442" t="s">
        <v>249</v>
      </c>
    </row>
    <row r="8" spans="1:10" ht="15.75" x14ac:dyDescent="0.2">
      <c r="A8" s="572">
        <v>1</v>
      </c>
      <c r="B8" s="573"/>
      <c r="C8" s="573"/>
      <c r="D8" s="573"/>
      <c r="E8" s="574"/>
      <c r="F8" s="467">
        <v>2</v>
      </c>
      <c r="G8" s="440">
        <v>3</v>
      </c>
      <c r="H8" s="440">
        <v>4</v>
      </c>
      <c r="I8" s="442" t="s">
        <v>250</v>
      </c>
      <c r="J8" s="442" t="s">
        <v>251</v>
      </c>
    </row>
    <row r="9" spans="1:10" ht="36" customHeight="1" x14ac:dyDescent="0.25">
      <c r="A9" s="105">
        <v>8</v>
      </c>
      <c r="B9" s="105"/>
      <c r="C9" s="105"/>
      <c r="D9" s="105"/>
      <c r="E9" s="105" t="s">
        <v>197</v>
      </c>
      <c r="F9" s="106">
        <v>0</v>
      </c>
      <c r="G9" s="106">
        <v>0</v>
      </c>
      <c r="H9" s="106">
        <v>0</v>
      </c>
      <c r="I9" s="106">
        <v>0</v>
      </c>
      <c r="J9" s="121">
        <v>0</v>
      </c>
    </row>
    <row r="10" spans="1:10" ht="27.75" customHeight="1" x14ac:dyDescent="0.25">
      <c r="A10" s="105"/>
      <c r="B10" s="107">
        <v>84</v>
      </c>
      <c r="C10" s="107"/>
      <c r="D10" s="107"/>
      <c r="E10" s="107" t="s">
        <v>198</v>
      </c>
      <c r="F10" s="106">
        <v>0</v>
      </c>
      <c r="G10" s="106">
        <v>0</v>
      </c>
      <c r="H10" s="106">
        <v>0</v>
      </c>
      <c r="I10" s="106">
        <v>0</v>
      </c>
      <c r="J10" s="121">
        <v>0</v>
      </c>
    </row>
    <row r="11" spans="1:10" ht="59.25" customHeight="1" x14ac:dyDescent="0.25">
      <c r="A11" s="108"/>
      <c r="B11" s="108"/>
      <c r="C11" s="108">
        <v>841</v>
      </c>
      <c r="D11" s="108"/>
      <c r="E11" s="109" t="s">
        <v>199</v>
      </c>
      <c r="F11" s="106">
        <v>0</v>
      </c>
      <c r="G11" s="106">
        <v>0</v>
      </c>
      <c r="H11" s="106">
        <v>0</v>
      </c>
      <c r="I11" s="106">
        <v>0</v>
      </c>
      <c r="J11" s="121">
        <v>0</v>
      </c>
    </row>
    <row r="12" spans="1:10" ht="31.5" x14ac:dyDescent="0.25">
      <c r="A12" s="108"/>
      <c r="B12" s="108"/>
      <c r="C12" s="108"/>
      <c r="D12" s="108">
        <v>8413</v>
      </c>
      <c r="E12" s="109" t="s">
        <v>200</v>
      </c>
      <c r="F12" s="106">
        <v>0</v>
      </c>
      <c r="G12" s="106">
        <v>0</v>
      </c>
      <c r="H12" s="106">
        <v>0</v>
      </c>
      <c r="I12" s="106">
        <v>0</v>
      </c>
      <c r="J12" s="121">
        <v>0</v>
      </c>
    </row>
    <row r="13" spans="1:10" ht="28.5" customHeight="1" x14ac:dyDescent="0.25">
      <c r="A13" s="110">
        <v>5</v>
      </c>
      <c r="B13" s="111"/>
      <c r="C13" s="111"/>
      <c r="D13" s="111"/>
      <c r="E13" s="112" t="s">
        <v>201</v>
      </c>
      <c r="F13" s="106">
        <v>0</v>
      </c>
      <c r="G13" s="106">
        <v>0</v>
      </c>
      <c r="H13" s="106">
        <v>0</v>
      </c>
      <c r="I13" s="106">
        <v>0</v>
      </c>
      <c r="J13" s="121">
        <v>0</v>
      </c>
    </row>
    <row r="14" spans="1:10" ht="37.5" customHeight="1" x14ac:dyDescent="0.25">
      <c r="A14" s="107"/>
      <c r="B14" s="107">
        <v>54</v>
      </c>
      <c r="C14" s="107"/>
      <c r="D14" s="107"/>
      <c r="E14" s="113" t="s">
        <v>202</v>
      </c>
      <c r="F14" s="106">
        <v>0</v>
      </c>
      <c r="G14" s="106">
        <v>0</v>
      </c>
      <c r="H14" s="106">
        <v>0</v>
      </c>
      <c r="I14" s="106">
        <v>0</v>
      </c>
      <c r="J14" s="121">
        <v>0</v>
      </c>
    </row>
    <row r="15" spans="1:10" ht="59.25" customHeight="1" x14ac:dyDescent="0.25">
      <c r="A15" s="107"/>
      <c r="B15" s="107"/>
      <c r="C15" s="107">
        <v>541</v>
      </c>
      <c r="D15" s="109"/>
      <c r="E15" s="109" t="s">
        <v>203</v>
      </c>
      <c r="F15" s="106">
        <v>0</v>
      </c>
      <c r="G15" s="106">
        <v>0</v>
      </c>
      <c r="H15" s="106">
        <v>0</v>
      </c>
      <c r="I15" s="106">
        <v>0</v>
      </c>
      <c r="J15" s="121">
        <v>0</v>
      </c>
    </row>
    <row r="16" spans="1:10" ht="81.75" customHeight="1" x14ac:dyDescent="0.25">
      <c r="A16" s="107"/>
      <c r="B16" s="107"/>
      <c r="C16" s="107"/>
      <c r="D16" s="109">
        <v>5413</v>
      </c>
      <c r="E16" s="109" t="s">
        <v>204</v>
      </c>
      <c r="F16" s="106">
        <v>0</v>
      </c>
      <c r="G16" s="106">
        <v>0</v>
      </c>
      <c r="H16" s="106">
        <v>0</v>
      </c>
      <c r="I16" s="106">
        <v>0</v>
      </c>
      <c r="J16" s="121">
        <v>0</v>
      </c>
    </row>
  </sheetData>
  <mergeCells count="4">
    <mergeCell ref="A7:E7"/>
    <mergeCell ref="A8:E8"/>
    <mergeCell ref="B3:J3"/>
    <mergeCell ref="B4:J4"/>
  </mergeCells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H12" sqref="H12"/>
    </sheetView>
  </sheetViews>
  <sheetFormatPr defaultColWidth="9.140625" defaultRowHeight="15.75" x14ac:dyDescent="0.25"/>
  <cols>
    <col min="1" max="1" width="36.42578125" style="141" customWidth="1"/>
    <col min="2" max="2" width="17.5703125" style="141" customWidth="1"/>
    <col min="3" max="5" width="16.28515625" style="141" customWidth="1"/>
    <col min="6" max="6" width="13.7109375" style="141" customWidth="1"/>
    <col min="7" max="16384" width="9.140625" style="141"/>
  </cols>
  <sheetData>
    <row r="1" spans="1:6" x14ac:dyDescent="0.25">
      <c r="A1" s="576"/>
      <c r="B1" s="576"/>
      <c r="C1" s="576"/>
      <c r="D1" s="576"/>
      <c r="E1" s="576"/>
    </row>
    <row r="2" spans="1:6" ht="15.75" customHeight="1" x14ac:dyDescent="0.25">
      <c r="A2" s="576"/>
      <c r="B2" s="576"/>
      <c r="C2" s="576"/>
      <c r="D2" s="576"/>
      <c r="E2" s="576"/>
    </row>
    <row r="3" spans="1:6" x14ac:dyDescent="0.25">
      <c r="A3" s="576"/>
      <c r="B3" s="576"/>
      <c r="C3" s="576"/>
      <c r="D3" s="576"/>
      <c r="E3" s="577"/>
    </row>
    <row r="4" spans="1:6" x14ac:dyDescent="0.25">
      <c r="A4" s="142"/>
      <c r="B4" s="142"/>
      <c r="C4" s="142"/>
      <c r="D4" s="142"/>
      <c r="E4" s="143"/>
    </row>
    <row r="5" spans="1:6" x14ac:dyDescent="0.25">
      <c r="A5" s="576" t="s">
        <v>25</v>
      </c>
      <c r="B5" s="576"/>
      <c r="C5" s="576"/>
      <c r="D5" s="578"/>
      <c r="E5" s="578"/>
    </row>
    <row r="6" spans="1:6" x14ac:dyDescent="0.25">
      <c r="A6" s="142"/>
      <c r="B6" s="142"/>
      <c r="C6" s="142"/>
      <c r="D6" s="142"/>
      <c r="E6" s="143"/>
    </row>
    <row r="7" spans="1:6" x14ac:dyDescent="0.25">
      <c r="A7" s="576" t="s">
        <v>216</v>
      </c>
      <c r="B7" s="576"/>
      <c r="C7" s="576"/>
      <c r="D7" s="577"/>
      <c r="E7" s="577"/>
    </row>
    <row r="8" spans="1:6" x14ac:dyDescent="0.25">
      <c r="A8" s="142"/>
      <c r="B8" s="142"/>
      <c r="C8" s="142"/>
      <c r="D8" s="142"/>
      <c r="E8" s="143"/>
    </row>
    <row r="9" spans="1:6" s="144" customFormat="1" ht="47.25" x14ac:dyDescent="0.25">
      <c r="A9" s="146" t="s">
        <v>26</v>
      </c>
      <c r="B9" s="443" t="s">
        <v>266</v>
      </c>
      <c r="C9" s="443" t="s">
        <v>283</v>
      </c>
      <c r="D9" s="443" t="s">
        <v>282</v>
      </c>
      <c r="E9" s="443" t="s">
        <v>249</v>
      </c>
      <c r="F9" s="443" t="s">
        <v>249</v>
      </c>
    </row>
    <row r="10" spans="1:6" s="145" customFormat="1" ht="15" x14ac:dyDescent="0.2">
      <c r="A10" s="489">
        <v>1</v>
      </c>
      <c r="B10" s="490">
        <v>2</v>
      </c>
      <c r="C10" s="490">
        <v>3</v>
      </c>
      <c r="D10" s="490">
        <v>4</v>
      </c>
      <c r="E10" s="491" t="s">
        <v>250</v>
      </c>
      <c r="F10" s="491" t="s">
        <v>251</v>
      </c>
    </row>
    <row r="11" spans="1:6" s="145" customFormat="1" x14ac:dyDescent="0.25">
      <c r="A11" s="147" t="s">
        <v>106</v>
      </c>
      <c r="B11" s="148">
        <v>1808951.06</v>
      </c>
      <c r="C11" s="148">
        <v>3820962.29</v>
      </c>
      <c r="D11" s="148">
        <v>2106719.4</v>
      </c>
      <c r="E11" s="402">
        <f>D11/B11*100</f>
        <v>116.46082896239325</v>
      </c>
      <c r="F11" s="453">
        <f>D11/C11*100</f>
        <v>55.135833334801113</v>
      </c>
    </row>
    <row r="12" spans="1:6" s="144" customFormat="1" ht="17.25" customHeight="1" x14ac:dyDescent="0.25">
      <c r="A12" s="149" t="s">
        <v>152</v>
      </c>
      <c r="B12" s="148">
        <v>1808951.06</v>
      </c>
      <c r="C12" s="150">
        <f>C11</f>
        <v>3820962.29</v>
      </c>
      <c r="D12" s="148">
        <v>2106719.4</v>
      </c>
      <c r="E12" s="402">
        <f t="shared" ref="E12:E13" si="0">D12/B12*100</f>
        <v>116.46082896239325</v>
      </c>
      <c r="F12" s="453">
        <f t="shared" ref="F12:F14" si="1">D12/C12*100</f>
        <v>55.135833334801113</v>
      </c>
    </row>
    <row r="13" spans="1:6" s="144" customFormat="1" x14ac:dyDescent="0.25">
      <c r="A13" s="151" t="s">
        <v>153</v>
      </c>
      <c r="B13" s="471">
        <v>1808951.06</v>
      </c>
      <c r="C13" s="472">
        <v>3816463.29</v>
      </c>
      <c r="D13" s="471">
        <v>2106719.4</v>
      </c>
      <c r="E13" s="473">
        <f t="shared" si="0"/>
        <v>116.46082896239325</v>
      </c>
      <c r="F13" s="474">
        <f t="shared" si="1"/>
        <v>55.200829666568076</v>
      </c>
    </row>
    <row r="14" spans="1:6" x14ac:dyDescent="0.25">
      <c r="A14" s="151" t="s">
        <v>291</v>
      </c>
      <c r="B14" s="475">
        <v>0</v>
      </c>
      <c r="C14" s="475">
        <v>4499</v>
      </c>
      <c r="D14" s="475">
        <v>0</v>
      </c>
      <c r="E14" s="476">
        <v>0</v>
      </c>
      <c r="F14" s="454">
        <f t="shared" si="1"/>
        <v>0</v>
      </c>
    </row>
  </sheetData>
  <mergeCells count="5">
    <mergeCell ref="A1:E1"/>
    <mergeCell ref="A3:E3"/>
    <mergeCell ref="A5:E5"/>
    <mergeCell ref="A7:E7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81"/>
  <sheetViews>
    <sheetView topLeftCell="A166" zoomScaleNormal="100" workbookViewId="0">
      <selection activeCell="A189" sqref="A189"/>
    </sheetView>
  </sheetViews>
  <sheetFormatPr defaultColWidth="9.140625" defaultRowHeight="15.75" x14ac:dyDescent="0.25"/>
  <cols>
    <col min="1" max="1" width="32.5703125" style="235" customWidth="1"/>
    <col min="2" max="2" width="56.140625" style="235" customWidth="1"/>
    <col min="3" max="3" width="19.140625" style="235" customWidth="1"/>
    <col min="4" max="4" width="16" style="235" customWidth="1"/>
    <col min="5" max="5" width="13.85546875" style="153" customWidth="1"/>
    <col min="6" max="6" width="16.7109375" style="153" hidden="1" customWidth="1"/>
    <col min="7" max="7" width="16.42578125" style="153" hidden="1" customWidth="1"/>
    <col min="8" max="8" width="12.5703125" style="153" hidden="1" customWidth="1"/>
    <col min="9" max="9" width="17.85546875" style="153" customWidth="1"/>
    <col min="10" max="10" width="13.140625" style="153" bestFit="1" customWidth="1"/>
    <col min="11" max="11" width="11.28515625" style="153" bestFit="1" customWidth="1"/>
    <col min="12" max="12" width="13.140625" style="153" bestFit="1" customWidth="1"/>
    <col min="13" max="16384" width="9.140625" style="153"/>
  </cols>
  <sheetData>
    <row r="2" spans="1:10" ht="15.75" customHeight="1" x14ac:dyDescent="0.25">
      <c r="A2" s="581"/>
      <c r="B2" s="581"/>
      <c r="C2" s="581"/>
      <c r="D2" s="581"/>
      <c r="E2" s="581"/>
      <c r="F2" s="152"/>
      <c r="G2" s="152"/>
      <c r="H2" s="152"/>
    </row>
    <row r="3" spans="1:10" s="154" customFormat="1" ht="15.75" customHeight="1" x14ac:dyDescent="0.25">
      <c r="A3" s="581" t="s">
        <v>30</v>
      </c>
      <c r="B3" s="581"/>
      <c r="C3" s="581"/>
      <c r="D3" s="581"/>
      <c r="E3" s="581"/>
    </row>
    <row r="4" spans="1:10" s="154" customFormat="1" ht="15.75" customHeight="1" x14ac:dyDescent="0.25">
      <c r="A4" s="155"/>
      <c r="B4" s="155"/>
      <c r="C4" s="155"/>
      <c r="D4" s="155"/>
      <c r="E4" s="155"/>
    </row>
    <row r="5" spans="1:10" s="154" customFormat="1" ht="15.75" customHeight="1" x14ac:dyDescent="0.25">
      <c r="A5" s="155"/>
      <c r="B5" s="155" t="s">
        <v>196</v>
      </c>
      <c r="C5" s="155"/>
      <c r="D5" s="155"/>
      <c r="E5" s="155"/>
    </row>
    <row r="6" spans="1:10" s="159" customFormat="1" x14ac:dyDescent="0.25">
      <c r="A6" s="156"/>
      <c r="B6" s="156"/>
      <c r="C6" s="157"/>
      <c r="D6" s="157"/>
      <c r="E6" s="158"/>
      <c r="F6" s="158"/>
      <c r="G6" s="158"/>
      <c r="H6" s="158"/>
    </row>
    <row r="7" spans="1:10" s="159" customFormat="1" ht="25.5" x14ac:dyDescent="0.25">
      <c r="A7" s="160" t="s">
        <v>27</v>
      </c>
      <c r="B7" s="160" t="s">
        <v>28</v>
      </c>
      <c r="C7" s="118" t="s">
        <v>283</v>
      </c>
      <c r="D7" s="403" t="s">
        <v>284</v>
      </c>
      <c r="E7" s="291" t="s">
        <v>264</v>
      </c>
      <c r="F7" s="158"/>
      <c r="G7" s="158"/>
      <c r="H7" s="158"/>
    </row>
    <row r="8" spans="1:10" s="163" customFormat="1" ht="11.25" x14ac:dyDescent="0.2">
      <c r="A8" s="579">
        <v>1</v>
      </c>
      <c r="B8" s="580"/>
      <c r="C8" s="161">
        <v>2</v>
      </c>
      <c r="D8" s="404">
        <v>3</v>
      </c>
      <c r="E8" s="377" t="s">
        <v>263</v>
      </c>
      <c r="F8" s="162"/>
      <c r="G8" s="162"/>
      <c r="H8" s="162"/>
    </row>
    <row r="9" spans="1:10" s="159" customFormat="1" x14ac:dyDescent="0.25">
      <c r="A9" s="164" t="s">
        <v>158</v>
      </c>
      <c r="B9" s="165" t="s">
        <v>245</v>
      </c>
      <c r="C9" s="166"/>
      <c r="D9" s="276"/>
      <c r="E9" s="378"/>
      <c r="F9" s="158"/>
      <c r="G9" s="158"/>
      <c r="H9" s="158"/>
    </row>
    <row r="10" spans="1:10" s="159" customFormat="1" x14ac:dyDescent="0.25">
      <c r="A10" s="167"/>
      <c r="B10" s="168" t="s">
        <v>59</v>
      </c>
      <c r="C10" s="236"/>
      <c r="D10" s="405"/>
      <c r="E10" s="374"/>
      <c r="F10" s="158"/>
      <c r="G10" s="158"/>
      <c r="H10" s="158"/>
    </row>
    <row r="11" spans="1:10" s="159" customFormat="1" x14ac:dyDescent="0.25">
      <c r="A11" s="169" t="s">
        <v>159</v>
      </c>
      <c r="B11" s="170" t="s">
        <v>154</v>
      </c>
      <c r="C11" s="379">
        <v>23249.82</v>
      </c>
      <c r="D11" s="375">
        <v>10717.83</v>
      </c>
      <c r="E11" s="379">
        <f>D11/C11*100</f>
        <v>46.098550440390504</v>
      </c>
      <c r="F11" s="158"/>
      <c r="G11" s="158"/>
      <c r="H11" s="158"/>
    </row>
    <row r="12" spans="1:10" s="159" customFormat="1" ht="14.25" customHeight="1" x14ac:dyDescent="0.25">
      <c r="A12" s="171">
        <v>32</v>
      </c>
      <c r="B12" s="172" t="s">
        <v>7</v>
      </c>
      <c r="C12" s="380">
        <v>23249.82</v>
      </c>
      <c r="D12" s="278">
        <v>10717.83</v>
      </c>
      <c r="E12" s="380">
        <f t="shared" ref="E12:E74" si="0">D12/C12*100</f>
        <v>46.098550440390504</v>
      </c>
      <c r="F12" s="173"/>
      <c r="G12" s="174"/>
    </row>
    <row r="13" spans="1:10" s="179" customFormat="1" ht="14.25" customHeight="1" x14ac:dyDescent="0.25">
      <c r="A13" s="175">
        <v>323</v>
      </c>
      <c r="B13" s="176" t="s">
        <v>40</v>
      </c>
      <c r="C13" s="380">
        <v>23249.82</v>
      </c>
      <c r="D13" s="278">
        <v>10717.83</v>
      </c>
      <c r="E13" s="380">
        <f t="shared" si="0"/>
        <v>46.098550440390504</v>
      </c>
      <c r="F13" s="178"/>
      <c r="G13" s="178"/>
      <c r="I13" s="299"/>
      <c r="J13" s="299"/>
    </row>
    <row r="14" spans="1:10" x14ac:dyDescent="0.25">
      <c r="A14" s="180">
        <v>3236</v>
      </c>
      <c r="B14" s="181" t="s">
        <v>155</v>
      </c>
      <c r="C14" s="374">
        <v>23249.82</v>
      </c>
      <c r="D14" s="277">
        <v>10717.83</v>
      </c>
      <c r="E14" s="374">
        <f t="shared" si="0"/>
        <v>46.098550440390504</v>
      </c>
      <c r="F14" s="153">
        <v>0</v>
      </c>
      <c r="G14" s="153">
        <v>0</v>
      </c>
      <c r="H14" s="153">
        <f>SUM(C14:E14)</f>
        <v>34013.748550440388</v>
      </c>
      <c r="J14" s="300"/>
    </row>
    <row r="15" spans="1:10" x14ac:dyDescent="0.25">
      <c r="A15" s="185" t="s">
        <v>160</v>
      </c>
      <c r="B15" s="186" t="s">
        <v>156</v>
      </c>
      <c r="C15" s="237">
        <v>4499</v>
      </c>
      <c r="D15" s="375">
        <v>0</v>
      </c>
      <c r="E15" s="439">
        <f t="shared" si="0"/>
        <v>0</v>
      </c>
    </row>
    <row r="16" spans="1:10" x14ac:dyDescent="0.25">
      <c r="A16" s="171">
        <v>32</v>
      </c>
      <c r="B16" s="172" t="s">
        <v>7</v>
      </c>
      <c r="C16" s="481">
        <v>4499</v>
      </c>
      <c r="D16" s="406">
        <v>0</v>
      </c>
      <c r="E16" s="374">
        <f t="shared" si="0"/>
        <v>0</v>
      </c>
    </row>
    <row r="17" spans="1:8" x14ac:dyDescent="0.25">
      <c r="A17" s="175">
        <v>323</v>
      </c>
      <c r="B17" s="176" t="s">
        <v>40</v>
      </c>
      <c r="C17" s="481">
        <v>4499</v>
      </c>
      <c r="D17" s="406">
        <v>0</v>
      </c>
      <c r="E17" s="374">
        <f t="shared" si="0"/>
        <v>0</v>
      </c>
    </row>
    <row r="18" spans="1:8" x14ac:dyDescent="0.25">
      <c r="A18" s="180">
        <v>3236</v>
      </c>
      <c r="B18" s="181" t="s">
        <v>155</v>
      </c>
      <c r="C18" s="182">
        <v>4499</v>
      </c>
      <c r="D18" s="406">
        <v>0</v>
      </c>
      <c r="E18" s="374">
        <f t="shared" si="0"/>
        <v>0</v>
      </c>
    </row>
    <row r="19" spans="1:8" s="179" customFormat="1" x14ac:dyDescent="0.25">
      <c r="A19" s="187" t="s">
        <v>228</v>
      </c>
      <c r="B19" s="187" t="s">
        <v>20</v>
      </c>
      <c r="C19" s="188">
        <f>C15+C11</f>
        <v>27748.82</v>
      </c>
      <c r="D19" s="407">
        <f>D11</f>
        <v>10717.83</v>
      </c>
      <c r="E19" s="455">
        <f t="shared" si="0"/>
        <v>38.62445321999278</v>
      </c>
      <c r="F19" s="376" t="e">
        <f>F11+F15+#REF!</f>
        <v>#REF!</v>
      </c>
      <c r="G19" s="188" t="e">
        <f>G11+G15+#REF!</f>
        <v>#REF!</v>
      </c>
      <c r="H19" s="188" t="e">
        <f>H11+H15+#REF!</f>
        <v>#REF!</v>
      </c>
    </row>
    <row r="20" spans="1:8" s="179" customFormat="1" x14ac:dyDescent="0.25">
      <c r="A20" s="169" t="s">
        <v>161</v>
      </c>
      <c r="B20" s="169" t="s">
        <v>157</v>
      </c>
      <c r="C20" s="189">
        <f>C21+C25+C28</f>
        <v>186560</v>
      </c>
      <c r="D20" s="189">
        <f>D21+D28+D25</f>
        <v>151829.83000000002</v>
      </c>
      <c r="E20" s="379">
        <f t="shared" si="0"/>
        <v>81.38391402229847</v>
      </c>
      <c r="F20" s="177"/>
      <c r="G20" s="177"/>
      <c r="H20" s="177"/>
    </row>
    <row r="21" spans="1:8" s="179" customFormat="1" x14ac:dyDescent="0.25">
      <c r="A21" s="301">
        <v>32</v>
      </c>
      <c r="B21" s="302" t="s">
        <v>7</v>
      </c>
      <c r="C21" s="303">
        <v>84800</v>
      </c>
      <c r="D21" s="303">
        <f t="shared" ref="D21" si="1">D22</f>
        <v>40985.520000000004</v>
      </c>
      <c r="E21" s="381">
        <f t="shared" si="0"/>
        <v>48.331981132075477</v>
      </c>
      <c r="F21" s="177"/>
      <c r="G21" s="177"/>
      <c r="H21" s="177"/>
    </row>
    <row r="22" spans="1:8" s="179" customFormat="1" x14ac:dyDescent="0.25">
      <c r="A22" s="175">
        <v>323</v>
      </c>
      <c r="B22" s="176" t="s">
        <v>40</v>
      </c>
      <c r="C22" s="238">
        <v>84800</v>
      </c>
      <c r="D22" s="278">
        <f>D23+D24</f>
        <v>40985.520000000004</v>
      </c>
      <c r="E22" s="380">
        <f t="shared" si="0"/>
        <v>48.331981132075477</v>
      </c>
      <c r="F22" s="177"/>
      <c r="G22" s="177"/>
      <c r="H22" s="177"/>
    </row>
    <row r="23" spans="1:8" s="179" customFormat="1" x14ac:dyDescent="0.25">
      <c r="A23" s="190">
        <v>3232</v>
      </c>
      <c r="B23" s="191" t="s">
        <v>74</v>
      </c>
      <c r="C23" s="192">
        <v>44800</v>
      </c>
      <c r="D23" s="408">
        <v>19694.16</v>
      </c>
      <c r="E23" s="374">
        <f t="shared" si="0"/>
        <v>43.960178571428571</v>
      </c>
      <c r="F23" s="177"/>
      <c r="G23" s="177"/>
      <c r="H23" s="177"/>
    </row>
    <row r="24" spans="1:8" s="179" customFormat="1" x14ac:dyDescent="0.25">
      <c r="A24" s="190">
        <v>3238</v>
      </c>
      <c r="B24" s="191" t="s">
        <v>78</v>
      </c>
      <c r="C24" s="192">
        <v>40000</v>
      </c>
      <c r="D24" s="408">
        <v>21291.360000000001</v>
      </c>
      <c r="E24" s="374">
        <f t="shared" si="0"/>
        <v>53.228400000000001</v>
      </c>
      <c r="F24" s="177"/>
      <c r="G24" s="177"/>
      <c r="H24" s="177"/>
    </row>
    <row r="25" spans="1:8" s="179" customFormat="1" x14ac:dyDescent="0.25">
      <c r="A25" s="193" t="s">
        <v>23</v>
      </c>
      <c r="B25" s="194" t="s">
        <v>137</v>
      </c>
      <c r="C25" s="227">
        <v>780</v>
      </c>
      <c r="D25" s="409">
        <v>780</v>
      </c>
      <c r="E25" s="381">
        <f t="shared" si="0"/>
        <v>100</v>
      </c>
      <c r="F25" s="177"/>
      <c r="G25" s="177"/>
      <c r="H25" s="177"/>
    </row>
    <row r="26" spans="1:8" s="179" customFormat="1" x14ac:dyDescent="0.25">
      <c r="A26" s="195" t="s">
        <v>138</v>
      </c>
      <c r="B26" s="196" t="s">
        <v>41</v>
      </c>
      <c r="C26" s="382">
        <v>780</v>
      </c>
      <c r="D26" s="410">
        <v>780</v>
      </c>
      <c r="E26" s="374">
        <f t="shared" si="0"/>
        <v>100</v>
      </c>
      <c r="F26" s="177"/>
      <c r="G26" s="177"/>
      <c r="H26" s="177"/>
    </row>
    <row r="27" spans="1:8" s="179" customFormat="1" x14ac:dyDescent="0.25">
      <c r="A27" s="195" t="s">
        <v>139</v>
      </c>
      <c r="B27" s="196" t="s">
        <v>140</v>
      </c>
      <c r="C27" s="382">
        <v>780</v>
      </c>
      <c r="D27" s="410">
        <v>780</v>
      </c>
      <c r="E27" s="374">
        <f t="shared" si="0"/>
        <v>100</v>
      </c>
      <c r="F27" s="177"/>
      <c r="G27" s="177"/>
      <c r="H27" s="177"/>
    </row>
    <row r="28" spans="1:8" s="179" customFormat="1" x14ac:dyDescent="0.25">
      <c r="A28" s="193">
        <v>42</v>
      </c>
      <c r="B28" s="194" t="s">
        <v>8</v>
      </c>
      <c r="C28" s="239">
        <v>100980</v>
      </c>
      <c r="D28" s="279">
        <f>D29</f>
        <v>110064.31</v>
      </c>
      <c r="E28" s="381">
        <f t="shared" si="0"/>
        <v>108.9961477520301</v>
      </c>
      <c r="F28" s="177"/>
      <c r="G28" s="177"/>
      <c r="H28" s="177"/>
    </row>
    <row r="29" spans="1:8" s="179" customFormat="1" x14ac:dyDescent="0.25">
      <c r="A29" s="197">
        <v>422</v>
      </c>
      <c r="B29" s="198" t="s">
        <v>42</v>
      </c>
      <c r="C29" s="238">
        <v>100980</v>
      </c>
      <c r="D29" s="278">
        <f>D30+D31</f>
        <v>110064.31</v>
      </c>
      <c r="E29" s="380">
        <f t="shared" si="0"/>
        <v>108.9961477520301</v>
      </c>
      <c r="F29" s="177"/>
      <c r="G29" s="177"/>
      <c r="H29" s="177"/>
    </row>
    <row r="30" spans="1:8" s="179" customFormat="1" x14ac:dyDescent="0.25">
      <c r="A30" s="199" t="s">
        <v>88</v>
      </c>
      <c r="B30" s="200" t="s">
        <v>89</v>
      </c>
      <c r="C30" s="382">
        <v>11156</v>
      </c>
      <c r="D30" s="410">
        <v>10372.51</v>
      </c>
      <c r="E30" s="374">
        <f t="shared" si="0"/>
        <v>92.976963069200437</v>
      </c>
      <c r="F30" s="177"/>
      <c r="G30" s="177"/>
      <c r="H30" s="177"/>
    </row>
    <row r="31" spans="1:8" s="179" customFormat="1" x14ac:dyDescent="0.25">
      <c r="A31" s="199" t="s">
        <v>142</v>
      </c>
      <c r="B31" s="200" t="s">
        <v>110</v>
      </c>
      <c r="C31" s="382">
        <v>89420</v>
      </c>
      <c r="D31" s="410">
        <v>99691.8</v>
      </c>
      <c r="E31" s="374">
        <f t="shared" si="0"/>
        <v>111.487139342429</v>
      </c>
      <c r="F31" s="177"/>
      <c r="G31" s="177"/>
      <c r="H31" s="177"/>
    </row>
    <row r="32" spans="1:8" s="179" customFormat="1" x14ac:dyDescent="0.25">
      <c r="A32" s="372" t="s">
        <v>229</v>
      </c>
      <c r="B32" s="373" t="s">
        <v>134</v>
      </c>
      <c r="C32" s="304">
        <f>C20</f>
        <v>186560</v>
      </c>
      <c r="D32" s="411">
        <f>D20</f>
        <v>151829.83000000002</v>
      </c>
      <c r="E32" s="455">
        <f t="shared" si="0"/>
        <v>81.38391402229847</v>
      </c>
      <c r="F32" s="177"/>
      <c r="G32" s="177"/>
      <c r="H32" s="177"/>
    </row>
    <row r="33" spans="1:8" s="179" customFormat="1" x14ac:dyDescent="0.25">
      <c r="A33" s="582" t="s">
        <v>224</v>
      </c>
      <c r="B33" s="583"/>
      <c r="C33" s="308">
        <f>C34+C41</f>
        <v>58900</v>
      </c>
      <c r="D33" s="308">
        <f>D34+D41</f>
        <v>42470.49</v>
      </c>
      <c r="E33" s="379">
        <f t="shared" si="0"/>
        <v>72.106095076400678</v>
      </c>
      <c r="F33" s="177"/>
      <c r="G33" s="177"/>
      <c r="H33" s="177"/>
    </row>
    <row r="34" spans="1:8" s="306" customFormat="1" x14ac:dyDescent="0.25">
      <c r="A34" s="193">
        <v>31</v>
      </c>
      <c r="B34" s="203" t="s">
        <v>6</v>
      </c>
      <c r="C34" s="338">
        <f>C35+C37+C39</f>
        <v>55200</v>
      </c>
      <c r="D34" s="412">
        <f>D35+D37+D39</f>
        <v>41211.46</v>
      </c>
      <c r="E34" s="381">
        <f t="shared" si="0"/>
        <v>74.658442028985505</v>
      </c>
      <c r="F34" s="305"/>
      <c r="G34" s="305"/>
      <c r="H34" s="305"/>
    </row>
    <row r="35" spans="1:8" s="306" customFormat="1" x14ac:dyDescent="0.25">
      <c r="A35" s="197">
        <v>311</v>
      </c>
      <c r="B35" s="205" t="s">
        <v>43</v>
      </c>
      <c r="C35" s="339">
        <f>C36</f>
        <v>47000</v>
      </c>
      <c r="D35" s="413">
        <f>D36</f>
        <v>34097.07</v>
      </c>
      <c r="E35" s="380">
        <f t="shared" si="0"/>
        <v>72.54695744680852</v>
      </c>
      <c r="F35" s="305"/>
      <c r="G35" s="305"/>
      <c r="H35" s="305"/>
    </row>
    <row r="36" spans="1:8" s="306" customFormat="1" x14ac:dyDescent="0.25">
      <c r="A36" s="199">
        <v>3111</v>
      </c>
      <c r="B36" s="207" t="s">
        <v>60</v>
      </c>
      <c r="C36" s="340">
        <v>47000</v>
      </c>
      <c r="D36" s="414">
        <v>34097.07</v>
      </c>
      <c r="E36" s="374">
        <f t="shared" si="0"/>
        <v>72.54695744680852</v>
      </c>
      <c r="F36" s="305"/>
      <c r="G36" s="305"/>
      <c r="H36" s="305"/>
    </row>
    <row r="37" spans="1:8" s="306" customFormat="1" x14ac:dyDescent="0.25">
      <c r="A37" s="197" t="s">
        <v>131</v>
      </c>
      <c r="B37" s="205" t="s">
        <v>47</v>
      </c>
      <c r="C37" s="339">
        <v>1200</v>
      </c>
      <c r="D37" s="413">
        <v>1355.44</v>
      </c>
      <c r="E37" s="380">
        <f t="shared" si="0"/>
        <v>112.95333333333333</v>
      </c>
      <c r="F37" s="305"/>
      <c r="G37" s="305"/>
      <c r="H37" s="305"/>
    </row>
    <row r="38" spans="1:8" s="306" customFormat="1" x14ac:dyDescent="0.25">
      <c r="A38" s="199" t="s">
        <v>70</v>
      </c>
      <c r="B38" s="207" t="s">
        <v>47</v>
      </c>
      <c r="C38" s="340">
        <v>1200</v>
      </c>
      <c r="D38" s="414">
        <v>1355.44</v>
      </c>
      <c r="E38" s="374">
        <f t="shared" si="0"/>
        <v>112.95333333333333</v>
      </c>
      <c r="F38" s="305"/>
      <c r="G38" s="305"/>
      <c r="H38" s="305"/>
    </row>
    <row r="39" spans="1:8" s="306" customFormat="1" x14ac:dyDescent="0.25">
      <c r="A39" s="209">
        <v>313</v>
      </c>
      <c r="B39" s="205" t="s">
        <v>44</v>
      </c>
      <c r="C39" s="339">
        <v>7000</v>
      </c>
      <c r="D39" s="413">
        <v>5758.95</v>
      </c>
      <c r="E39" s="380">
        <f t="shared" si="0"/>
        <v>82.270714285714291</v>
      </c>
      <c r="F39" s="305"/>
      <c r="G39" s="305"/>
      <c r="H39" s="305"/>
    </row>
    <row r="40" spans="1:8" s="306" customFormat="1" x14ac:dyDescent="0.25">
      <c r="A40" s="195">
        <v>3132</v>
      </c>
      <c r="B40" s="207" t="s">
        <v>61</v>
      </c>
      <c r="C40" s="340">
        <v>7000</v>
      </c>
      <c r="D40" s="414">
        <v>5758.95</v>
      </c>
      <c r="E40" s="374">
        <f t="shared" si="0"/>
        <v>82.270714285714291</v>
      </c>
      <c r="F40" s="305"/>
      <c r="G40" s="305"/>
      <c r="H40" s="305"/>
    </row>
    <row r="41" spans="1:8" s="306" customFormat="1" x14ac:dyDescent="0.25">
      <c r="A41" s="193">
        <v>32</v>
      </c>
      <c r="B41" s="203" t="s">
        <v>7</v>
      </c>
      <c r="C41" s="307">
        <f>C42+C46</f>
        <v>3700</v>
      </c>
      <c r="D41" s="307">
        <f>D42+D46</f>
        <v>1259.03</v>
      </c>
      <c r="E41" s="381">
        <f t="shared" si="0"/>
        <v>34.027837837837836</v>
      </c>
      <c r="F41" s="305"/>
      <c r="G41" s="305"/>
      <c r="H41" s="305"/>
    </row>
    <row r="42" spans="1:8" s="306" customFormat="1" x14ac:dyDescent="0.25">
      <c r="A42" s="210">
        <v>321</v>
      </c>
      <c r="B42" s="211" t="s">
        <v>48</v>
      </c>
      <c r="C42" s="339">
        <f>C43+C44+C45</f>
        <v>2700</v>
      </c>
      <c r="D42" s="413">
        <f>D43+D44+D45</f>
        <v>950.21</v>
      </c>
      <c r="E42" s="380">
        <f t="shared" si="0"/>
        <v>35.192962962962966</v>
      </c>
      <c r="F42" s="305"/>
      <c r="G42" s="305"/>
      <c r="H42" s="305"/>
    </row>
    <row r="43" spans="1:8" s="306" customFormat="1" x14ac:dyDescent="0.25">
      <c r="A43" s="213" t="s">
        <v>62</v>
      </c>
      <c r="B43" s="214" t="s">
        <v>63</v>
      </c>
      <c r="C43" s="340">
        <v>100</v>
      </c>
      <c r="D43" s="414">
        <v>15</v>
      </c>
      <c r="E43" s="374">
        <f t="shared" si="0"/>
        <v>15</v>
      </c>
      <c r="F43" s="305"/>
      <c r="G43" s="305"/>
      <c r="H43" s="305"/>
    </row>
    <row r="44" spans="1:8" s="306" customFormat="1" x14ac:dyDescent="0.25">
      <c r="A44" s="213" t="s">
        <v>64</v>
      </c>
      <c r="B44" s="216" t="s">
        <v>52</v>
      </c>
      <c r="C44" s="340">
        <v>1100</v>
      </c>
      <c r="D44" s="414">
        <v>935.21</v>
      </c>
      <c r="E44" s="374">
        <f t="shared" si="0"/>
        <v>85.019090909090906</v>
      </c>
      <c r="F44" s="305"/>
      <c r="G44" s="305"/>
      <c r="H44" s="305"/>
    </row>
    <row r="45" spans="1:8" s="306" customFormat="1" x14ac:dyDescent="0.25">
      <c r="A45" s="213">
        <v>3213</v>
      </c>
      <c r="B45" s="216" t="s">
        <v>53</v>
      </c>
      <c r="C45" s="340">
        <v>1500</v>
      </c>
      <c r="D45" s="414">
        <v>0</v>
      </c>
      <c r="E45" s="374">
        <f t="shared" si="0"/>
        <v>0</v>
      </c>
      <c r="F45" s="305"/>
      <c r="G45" s="305"/>
      <c r="H45" s="305"/>
    </row>
    <row r="46" spans="1:8" s="306" customFormat="1" x14ac:dyDescent="0.25">
      <c r="A46" s="341" t="s">
        <v>226</v>
      </c>
      <c r="B46" s="342" t="s">
        <v>40</v>
      </c>
      <c r="C46" s="339">
        <v>1000</v>
      </c>
      <c r="D46" s="413">
        <v>308.82</v>
      </c>
      <c r="E46" s="380">
        <f t="shared" si="0"/>
        <v>30.881999999999998</v>
      </c>
      <c r="F46" s="305"/>
      <c r="G46" s="305"/>
      <c r="H46" s="305"/>
    </row>
    <row r="47" spans="1:8" s="306" customFormat="1" x14ac:dyDescent="0.25">
      <c r="A47" s="195" t="s">
        <v>227</v>
      </c>
      <c r="B47" s="309" t="s">
        <v>56</v>
      </c>
      <c r="C47" s="340">
        <v>1000</v>
      </c>
      <c r="D47" s="414">
        <v>308.82</v>
      </c>
      <c r="E47" s="374">
        <f t="shared" si="0"/>
        <v>30.881999999999998</v>
      </c>
      <c r="F47" s="305"/>
      <c r="G47" s="305"/>
      <c r="H47" s="305"/>
    </row>
    <row r="48" spans="1:8" s="306" customFormat="1" x14ac:dyDescent="0.25">
      <c r="A48" s="312" t="s">
        <v>230</v>
      </c>
      <c r="B48" s="313" t="s">
        <v>212</v>
      </c>
      <c r="C48" s="311">
        <f>C33</f>
        <v>58900</v>
      </c>
      <c r="D48" s="311">
        <f>D33</f>
        <v>42470.49</v>
      </c>
      <c r="E48" s="455">
        <f t="shared" si="0"/>
        <v>72.106095076400678</v>
      </c>
      <c r="F48" s="305"/>
      <c r="G48" s="305"/>
      <c r="H48" s="305"/>
    </row>
    <row r="49" spans="1:8" s="316" customFormat="1" ht="57" customHeight="1" x14ac:dyDescent="0.25">
      <c r="A49" s="201" t="s">
        <v>237</v>
      </c>
      <c r="B49" s="317" t="s">
        <v>231</v>
      </c>
      <c r="C49" s="319">
        <f>C50+C54+C73</f>
        <v>55000</v>
      </c>
      <c r="D49" s="319">
        <f>D50+D54+D73</f>
        <v>33178.229999999996</v>
      </c>
      <c r="E49" s="487">
        <f t="shared" si="0"/>
        <v>60.324054545454544</v>
      </c>
      <c r="F49" s="315"/>
      <c r="G49" s="315"/>
      <c r="H49" s="315"/>
    </row>
    <row r="50" spans="1:8" s="316" customFormat="1" x14ac:dyDescent="0.25">
      <c r="A50" s="193">
        <v>31</v>
      </c>
      <c r="B50" s="203" t="s">
        <v>6</v>
      </c>
      <c r="C50" s="488">
        <v>0</v>
      </c>
      <c r="D50" s="488">
        <v>610</v>
      </c>
      <c r="E50" s="381">
        <v>0</v>
      </c>
      <c r="F50" s="315"/>
      <c r="G50" s="315"/>
      <c r="H50" s="315"/>
    </row>
    <row r="51" spans="1:8" s="316" customFormat="1" x14ac:dyDescent="0.25">
      <c r="A51" s="197">
        <v>311</v>
      </c>
      <c r="B51" s="205" t="s">
        <v>43</v>
      </c>
      <c r="C51" s="314">
        <v>0</v>
      </c>
      <c r="D51" s="416">
        <f>D53+D52</f>
        <v>610</v>
      </c>
      <c r="E51" s="380">
        <v>0</v>
      </c>
      <c r="F51" s="315"/>
      <c r="G51" s="315"/>
      <c r="H51" s="315"/>
    </row>
    <row r="52" spans="1:8" s="316" customFormat="1" x14ac:dyDescent="0.25">
      <c r="A52" s="199">
        <v>3111</v>
      </c>
      <c r="B52" s="207" t="s">
        <v>60</v>
      </c>
      <c r="C52" s="310">
        <v>0</v>
      </c>
      <c r="D52" s="417">
        <v>110</v>
      </c>
      <c r="E52" s="374">
        <v>0</v>
      </c>
      <c r="F52" s="315"/>
      <c r="G52" s="315"/>
      <c r="H52" s="315"/>
    </row>
    <row r="53" spans="1:8" s="316" customFormat="1" x14ac:dyDescent="0.25">
      <c r="A53" s="199" t="s">
        <v>114</v>
      </c>
      <c r="B53" s="207" t="s">
        <v>115</v>
      </c>
      <c r="C53" s="310">
        <v>0</v>
      </c>
      <c r="D53" s="417">
        <v>500</v>
      </c>
      <c r="E53" s="374">
        <v>0</v>
      </c>
      <c r="F53" s="315"/>
      <c r="G53" s="315"/>
      <c r="H53" s="315"/>
    </row>
    <row r="54" spans="1:8" s="316" customFormat="1" ht="15" customHeight="1" x14ac:dyDescent="0.25">
      <c r="A54" s="193">
        <v>32</v>
      </c>
      <c r="B54" s="203" t="s">
        <v>7</v>
      </c>
      <c r="C54" s="318">
        <f>C55+C58+C62+C70+C68</f>
        <v>54600</v>
      </c>
      <c r="D54" s="415">
        <f>D55+D58+D62+D70+D68</f>
        <v>32568.229999999996</v>
      </c>
      <c r="E54" s="381">
        <f t="shared" si="0"/>
        <v>59.648772893772886</v>
      </c>
      <c r="F54" s="315"/>
      <c r="G54" s="315"/>
      <c r="H54" s="315"/>
    </row>
    <row r="55" spans="1:8" s="316" customFormat="1" ht="15" customHeight="1" x14ac:dyDescent="0.25">
      <c r="A55" s="210">
        <v>321</v>
      </c>
      <c r="B55" s="211" t="s">
        <v>48</v>
      </c>
      <c r="C55" s="314">
        <f>C57+C56</f>
        <v>1600</v>
      </c>
      <c r="D55" s="416">
        <f>D56+D57</f>
        <v>640</v>
      </c>
      <c r="E55" s="380">
        <f t="shared" si="0"/>
        <v>40</v>
      </c>
      <c r="F55" s="315"/>
      <c r="G55" s="315"/>
      <c r="H55" s="315"/>
    </row>
    <row r="56" spans="1:8" s="316" customFormat="1" x14ac:dyDescent="0.25">
      <c r="A56" s="213" t="s">
        <v>62</v>
      </c>
      <c r="B56" s="214" t="s">
        <v>63</v>
      </c>
      <c r="C56" s="310">
        <v>100</v>
      </c>
      <c r="D56" s="417">
        <v>200</v>
      </c>
      <c r="E56" s="374">
        <f t="shared" si="0"/>
        <v>200</v>
      </c>
      <c r="F56" s="315"/>
      <c r="G56" s="315"/>
      <c r="H56" s="315"/>
    </row>
    <row r="57" spans="1:8" s="316" customFormat="1" x14ac:dyDescent="0.25">
      <c r="A57" s="199" t="s">
        <v>232</v>
      </c>
      <c r="B57" s="216" t="s">
        <v>53</v>
      </c>
      <c r="C57" s="310">
        <v>1500</v>
      </c>
      <c r="D57" s="417">
        <v>440</v>
      </c>
      <c r="E57" s="374">
        <f t="shared" si="0"/>
        <v>29.333333333333332</v>
      </c>
      <c r="F57" s="315"/>
      <c r="G57" s="315"/>
      <c r="H57" s="315"/>
    </row>
    <row r="58" spans="1:8" s="316" customFormat="1" x14ac:dyDescent="0.25">
      <c r="A58" s="325">
        <v>322</v>
      </c>
      <c r="B58" s="326" t="s">
        <v>49</v>
      </c>
      <c r="C58" s="322">
        <f>C59</f>
        <v>450</v>
      </c>
      <c r="D58" s="418">
        <f>D59+D60+D61</f>
        <v>240.19</v>
      </c>
      <c r="E58" s="456">
        <f t="shared" si="0"/>
        <v>53.37555555555555</v>
      </c>
      <c r="F58" s="315"/>
      <c r="G58" s="315"/>
      <c r="H58" s="315"/>
    </row>
    <row r="59" spans="1:8" s="316" customFormat="1" x14ac:dyDescent="0.25">
      <c r="A59" s="199" t="s">
        <v>65</v>
      </c>
      <c r="B59" s="207" t="s">
        <v>54</v>
      </c>
      <c r="C59" s="310">
        <v>450</v>
      </c>
      <c r="D59" s="417">
        <v>240.19</v>
      </c>
      <c r="E59" s="374">
        <f t="shared" si="0"/>
        <v>53.37555555555555</v>
      </c>
      <c r="F59" s="315"/>
      <c r="G59" s="315"/>
      <c r="H59" s="315"/>
    </row>
    <row r="60" spans="1:8" s="316" customFormat="1" x14ac:dyDescent="0.25">
      <c r="A60" s="199" t="s">
        <v>121</v>
      </c>
      <c r="B60" s="207" t="s">
        <v>55</v>
      </c>
      <c r="C60" s="310">
        <v>0</v>
      </c>
      <c r="D60" s="417">
        <v>0</v>
      </c>
      <c r="E60" s="374">
        <v>0</v>
      </c>
      <c r="F60" s="315"/>
      <c r="G60" s="315"/>
      <c r="H60" s="315"/>
    </row>
    <row r="61" spans="1:8" s="316" customFormat="1" x14ac:dyDescent="0.25">
      <c r="A61" s="199" t="s">
        <v>124</v>
      </c>
      <c r="B61" s="207" t="s">
        <v>125</v>
      </c>
      <c r="C61" s="310">
        <v>0</v>
      </c>
      <c r="D61" s="417">
        <v>0</v>
      </c>
      <c r="E61" s="374">
        <v>0</v>
      </c>
      <c r="F61" s="315"/>
      <c r="G61" s="315"/>
      <c r="H61" s="315"/>
    </row>
    <row r="62" spans="1:8" s="316" customFormat="1" x14ac:dyDescent="0.25">
      <c r="A62" s="323">
        <v>323</v>
      </c>
      <c r="B62" s="324" t="s">
        <v>40</v>
      </c>
      <c r="C62" s="322">
        <f>C63+C64+C65+C66+C67</f>
        <v>50041.26</v>
      </c>
      <c r="D62" s="418">
        <f>D64+D65+D67</f>
        <v>30314.01</v>
      </c>
      <c r="E62" s="456">
        <f t="shared" si="0"/>
        <v>60.578031008811529</v>
      </c>
      <c r="F62" s="315"/>
      <c r="G62" s="315"/>
      <c r="H62" s="315"/>
    </row>
    <row r="63" spans="1:8" s="316" customFormat="1" x14ac:dyDescent="0.25">
      <c r="A63" s="213" t="s">
        <v>71</v>
      </c>
      <c r="B63" s="214" t="s">
        <v>72</v>
      </c>
      <c r="C63" s="310">
        <v>150</v>
      </c>
      <c r="D63" s="417">
        <v>0</v>
      </c>
      <c r="E63" s="374">
        <f t="shared" si="0"/>
        <v>0</v>
      </c>
      <c r="F63" s="315"/>
      <c r="G63" s="315"/>
      <c r="H63" s="315"/>
    </row>
    <row r="64" spans="1:8" s="316" customFormat="1" x14ac:dyDescent="0.25">
      <c r="A64" s="213">
        <v>3235</v>
      </c>
      <c r="B64" s="214" t="s">
        <v>58</v>
      </c>
      <c r="C64" s="310">
        <v>0</v>
      </c>
      <c r="D64" s="417">
        <v>150</v>
      </c>
      <c r="E64" s="374">
        <v>0</v>
      </c>
      <c r="F64" s="315"/>
      <c r="G64" s="315"/>
      <c r="H64" s="315"/>
    </row>
    <row r="65" spans="1:11" s="316" customFormat="1" x14ac:dyDescent="0.25">
      <c r="A65" s="213">
        <v>3237</v>
      </c>
      <c r="B65" s="214" t="s">
        <v>56</v>
      </c>
      <c r="C65" s="310">
        <v>45759.26</v>
      </c>
      <c r="D65" s="417">
        <v>30004.01</v>
      </c>
      <c r="E65" s="374">
        <f t="shared" si="0"/>
        <v>65.569264013447764</v>
      </c>
      <c r="F65" s="315"/>
      <c r="G65" s="315"/>
      <c r="H65" s="315"/>
    </row>
    <row r="66" spans="1:11" s="316" customFormat="1" x14ac:dyDescent="0.25">
      <c r="A66" s="213">
        <v>3238</v>
      </c>
      <c r="B66" s="214" t="s">
        <v>78</v>
      </c>
      <c r="C66" s="310">
        <v>132</v>
      </c>
      <c r="D66" s="417">
        <v>0</v>
      </c>
      <c r="E66" s="374">
        <f t="shared" si="0"/>
        <v>0</v>
      </c>
      <c r="F66" s="315"/>
      <c r="G66" s="315"/>
      <c r="H66" s="315"/>
    </row>
    <row r="67" spans="1:11" s="316" customFormat="1" x14ac:dyDescent="0.25">
      <c r="A67" s="213" t="s">
        <v>79</v>
      </c>
      <c r="B67" s="214" t="s">
        <v>57</v>
      </c>
      <c r="C67" s="310">
        <v>4000</v>
      </c>
      <c r="D67" s="417">
        <v>160</v>
      </c>
      <c r="E67" s="374">
        <f t="shared" si="0"/>
        <v>4</v>
      </c>
      <c r="F67" s="315"/>
      <c r="G67" s="315"/>
      <c r="H67" s="315"/>
    </row>
    <row r="68" spans="1:11" s="316" customFormat="1" x14ac:dyDescent="0.25">
      <c r="A68" s="323">
        <v>325</v>
      </c>
      <c r="B68" s="324" t="s">
        <v>285</v>
      </c>
      <c r="C68" s="322">
        <v>1000</v>
      </c>
      <c r="D68" s="418">
        <v>1000</v>
      </c>
      <c r="E68" s="482">
        <v>0</v>
      </c>
      <c r="F68" s="315"/>
      <c r="G68" s="315"/>
      <c r="H68" s="315"/>
    </row>
    <row r="69" spans="1:11" s="316" customFormat="1" x14ac:dyDescent="0.25">
      <c r="A69" s="213">
        <v>3251</v>
      </c>
      <c r="B69" s="214" t="s">
        <v>285</v>
      </c>
      <c r="C69" s="310">
        <v>1000</v>
      </c>
      <c r="D69" s="417">
        <v>1000</v>
      </c>
      <c r="E69" s="374">
        <v>0</v>
      </c>
      <c r="F69" s="315"/>
      <c r="G69" s="315"/>
      <c r="H69" s="315"/>
      <c r="K69" s="483"/>
    </row>
    <row r="70" spans="1:11" s="316" customFormat="1" x14ac:dyDescent="0.25">
      <c r="A70" s="323">
        <v>329</v>
      </c>
      <c r="B70" s="324" t="s">
        <v>50</v>
      </c>
      <c r="C70" s="322">
        <f>C71+C72</f>
        <v>1508.74</v>
      </c>
      <c r="D70" s="418">
        <f>D71+D72</f>
        <v>374.03</v>
      </c>
      <c r="E70" s="456">
        <f t="shared" si="0"/>
        <v>24.790885109429059</v>
      </c>
      <c r="F70" s="315"/>
      <c r="G70" s="315"/>
      <c r="H70" s="315"/>
    </row>
    <row r="71" spans="1:11" s="316" customFormat="1" x14ac:dyDescent="0.25">
      <c r="A71" s="199" t="s">
        <v>82</v>
      </c>
      <c r="B71" s="214" t="s">
        <v>83</v>
      </c>
      <c r="C71" s="310">
        <v>1400</v>
      </c>
      <c r="D71" s="417">
        <v>266.02999999999997</v>
      </c>
      <c r="E71" s="374">
        <f t="shared" si="0"/>
        <v>19.002142857142857</v>
      </c>
      <c r="F71" s="315"/>
      <c r="G71" s="315"/>
      <c r="H71" s="315"/>
    </row>
    <row r="72" spans="1:11" s="316" customFormat="1" x14ac:dyDescent="0.25">
      <c r="A72" s="320" t="s">
        <v>85</v>
      </c>
      <c r="B72" s="225" t="s">
        <v>50</v>
      </c>
      <c r="C72" s="310">
        <v>108.74</v>
      </c>
      <c r="D72" s="417">
        <v>108</v>
      </c>
      <c r="E72" s="374">
        <f t="shared" si="0"/>
        <v>99.319477653117531</v>
      </c>
      <c r="F72" s="315"/>
      <c r="G72" s="315"/>
      <c r="H72" s="315"/>
    </row>
    <row r="73" spans="1:11" s="316" customFormat="1" x14ac:dyDescent="0.25">
      <c r="A73" s="323">
        <v>38</v>
      </c>
      <c r="B73" s="327" t="s">
        <v>135</v>
      </c>
      <c r="C73" s="322">
        <v>400</v>
      </c>
      <c r="D73" s="418">
        <v>0</v>
      </c>
      <c r="E73" s="456">
        <f t="shared" si="0"/>
        <v>0</v>
      </c>
      <c r="F73" s="315"/>
      <c r="G73" s="315"/>
      <c r="H73" s="315"/>
    </row>
    <row r="74" spans="1:11" s="316" customFormat="1" x14ac:dyDescent="0.25">
      <c r="A74" s="229">
        <v>381</v>
      </c>
      <c r="B74" s="230" t="s">
        <v>45</v>
      </c>
      <c r="C74" s="310">
        <v>400</v>
      </c>
      <c r="D74" s="417">
        <v>0</v>
      </c>
      <c r="E74" s="374">
        <f t="shared" si="0"/>
        <v>0</v>
      </c>
      <c r="F74" s="315"/>
      <c r="G74" s="315"/>
      <c r="H74" s="315"/>
    </row>
    <row r="75" spans="1:11" s="316" customFormat="1" x14ac:dyDescent="0.25">
      <c r="A75" s="229">
        <v>3811</v>
      </c>
      <c r="B75" s="230" t="s">
        <v>136</v>
      </c>
      <c r="C75" s="310">
        <v>400</v>
      </c>
      <c r="D75" s="417">
        <v>0</v>
      </c>
      <c r="E75" s="374">
        <f t="shared" ref="E75:E121" si="2">D75/C75*100</f>
        <v>0</v>
      </c>
      <c r="F75" s="315"/>
      <c r="G75" s="315"/>
      <c r="H75" s="315"/>
    </row>
    <row r="76" spans="1:11" s="316" customFormat="1" x14ac:dyDescent="0.25">
      <c r="A76" s="328" t="s">
        <v>233</v>
      </c>
      <c r="B76" s="329" t="s">
        <v>16</v>
      </c>
      <c r="C76" s="321">
        <f>C49</f>
        <v>55000</v>
      </c>
      <c r="D76" s="321">
        <f>D49</f>
        <v>33178.229999999996</v>
      </c>
      <c r="E76" s="455">
        <f t="shared" si="2"/>
        <v>60.324054545454544</v>
      </c>
      <c r="F76" s="315"/>
      <c r="G76" s="315"/>
      <c r="H76" s="315"/>
    </row>
    <row r="77" spans="1:11" s="179" customFormat="1" x14ac:dyDescent="0.25">
      <c r="A77" s="201" t="s">
        <v>241</v>
      </c>
      <c r="B77" s="202" t="s">
        <v>242</v>
      </c>
      <c r="C77" s="330">
        <f>C135+C148+C157+C174</f>
        <v>3492753.4699999997</v>
      </c>
      <c r="D77" s="330">
        <f>D135+D148+D157+D174+D179</f>
        <v>1868523.02</v>
      </c>
      <c r="E77" s="379">
        <f t="shared" si="2"/>
        <v>53.497134454210425</v>
      </c>
      <c r="F77" s="177"/>
      <c r="G77" s="177"/>
      <c r="H77" s="177"/>
    </row>
    <row r="78" spans="1:11" s="179" customFormat="1" x14ac:dyDescent="0.25">
      <c r="A78" s="334">
        <v>3</v>
      </c>
      <c r="B78" s="335" t="s">
        <v>24</v>
      </c>
      <c r="C78" s="336">
        <f>C79+C88+C119</f>
        <v>1002481.1799999999</v>
      </c>
      <c r="D78" s="336">
        <f>D79+D88+D119</f>
        <v>547833.51</v>
      </c>
      <c r="E78" s="457">
        <f t="shared" si="2"/>
        <v>54.647760070667864</v>
      </c>
      <c r="F78" s="177"/>
      <c r="G78" s="177"/>
      <c r="H78" s="177"/>
      <c r="J78" s="299"/>
    </row>
    <row r="79" spans="1:11" s="179" customFormat="1" x14ac:dyDescent="0.25">
      <c r="A79" s="331">
        <v>31</v>
      </c>
      <c r="B79" s="332" t="s">
        <v>6</v>
      </c>
      <c r="C79" s="333">
        <f>C80+C84+C86</f>
        <v>212130</v>
      </c>
      <c r="D79" s="333">
        <f>D80+D84+D86</f>
        <v>95254.87</v>
      </c>
      <c r="E79" s="381">
        <f t="shared" si="2"/>
        <v>44.904006976853815</v>
      </c>
      <c r="F79" s="177"/>
      <c r="G79" s="177"/>
      <c r="H79" s="177"/>
      <c r="J79" s="299"/>
      <c r="K79" s="299"/>
    </row>
    <row r="80" spans="1:11" s="179" customFormat="1" x14ac:dyDescent="0.25">
      <c r="A80" s="197">
        <v>311</v>
      </c>
      <c r="B80" s="205" t="s">
        <v>43</v>
      </c>
      <c r="C80" s="206">
        <f>C81+C82+C83</f>
        <v>104930</v>
      </c>
      <c r="D80" s="206">
        <f>D81+D82+D83</f>
        <v>53304.61</v>
      </c>
      <c r="E80" s="380">
        <f t="shared" si="2"/>
        <v>50.800162012770421</v>
      </c>
      <c r="F80" s="177"/>
      <c r="G80" s="177"/>
      <c r="H80" s="177"/>
      <c r="J80" s="299"/>
    </row>
    <row r="81" spans="1:12" s="159" customFormat="1" ht="15.75" customHeight="1" x14ac:dyDescent="0.25">
      <c r="A81" s="199">
        <v>3111</v>
      </c>
      <c r="B81" s="207" t="s">
        <v>60</v>
      </c>
      <c r="C81" s="208">
        <v>94500</v>
      </c>
      <c r="D81" s="420">
        <v>48132.15</v>
      </c>
      <c r="E81" s="374">
        <f t="shared" si="2"/>
        <v>50.933492063492068</v>
      </c>
      <c r="J81" s="354"/>
    </row>
    <row r="82" spans="1:12" s="179" customFormat="1" ht="15.75" customHeight="1" x14ac:dyDescent="0.25">
      <c r="A82" s="199" t="s">
        <v>129</v>
      </c>
      <c r="B82" s="207" t="s">
        <v>130</v>
      </c>
      <c r="C82" s="208">
        <v>9430</v>
      </c>
      <c r="D82" s="420">
        <v>5040</v>
      </c>
      <c r="E82" s="374">
        <f t="shared" si="2"/>
        <v>53.446447507953344</v>
      </c>
      <c r="J82" s="299"/>
    </row>
    <row r="83" spans="1:12" x14ac:dyDescent="0.25">
      <c r="A83" s="199" t="s">
        <v>114</v>
      </c>
      <c r="B83" s="207" t="s">
        <v>115</v>
      </c>
      <c r="C83" s="208">
        <v>1000</v>
      </c>
      <c r="D83" s="420">
        <v>132.46</v>
      </c>
      <c r="E83" s="374">
        <f t="shared" si="2"/>
        <v>13.245999999999999</v>
      </c>
      <c r="F83" s="183"/>
      <c r="G83" s="183"/>
      <c r="H83" s="183"/>
      <c r="J83" s="300"/>
    </row>
    <row r="84" spans="1:12" s="179" customFormat="1" ht="15.75" customHeight="1" x14ac:dyDescent="0.25">
      <c r="A84" s="197" t="s">
        <v>131</v>
      </c>
      <c r="B84" s="205" t="s">
        <v>47</v>
      </c>
      <c r="C84" s="206">
        <v>64200</v>
      </c>
      <c r="D84" s="419">
        <v>33985.11</v>
      </c>
      <c r="E84" s="380">
        <f t="shared" si="2"/>
        <v>52.936308411214952</v>
      </c>
    </row>
    <row r="85" spans="1:12" x14ac:dyDescent="0.25">
      <c r="A85" s="199" t="s">
        <v>70</v>
      </c>
      <c r="B85" s="207" t="s">
        <v>47</v>
      </c>
      <c r="C85" s="208">
        <v>64200</v>
      </c>
      <c r="D85" s="420">
        <v>33985.11</v>
      </c>
      <c r="E85" s="374">
        <f t="shared" si="2"/>
        <v>52.936308411214952</v>
      </c>
      <c r="F85" s="183"/>
      <c r="G85" s="183"/>
      <c r="H85" s="183"/>
    </row>
    <row r="86" spans="1:12" x14ac:dyDescent="0.25">
      <c r="A86" s="209">
        <v>313</v>
      </c>
      <c r="B86" s="205" t="s">
        <v>44</v>
      </c>
      <c r="C86" s="206">
        <v>43000</v>
      </c>
      <c r="D86" s="419">
        <v>7965.15</v>
      </c>
      <c r="E86" s="380">
        <f t="shared" si="2"/>
        <v>18.523604651162788</v>
      </c>
      <c r="F86" s="183"/>
      <c r="G86" s="183"/>
      <c r="H86" s="183"/>
    </row>
    <row r="87" spans="1:12" x14ac:dyDescent="0.25">
      <c r="A87" s="195">
        <v>3132</v>
      </c>
      <c r="B87" s="207" t="s">
        <v>61</v>
      </c>
      <c r="C87" s="208">
        <v>43000</v>
      </c>
      <c r="D87" s="420">
        <v>7965.15</v>
      </c>
      <c r="E87" s="374">
        <f t="shared" si="2"/>
        <v>18.523604651162788</v>
      </c>
      <c r="F87" s="183"/>
      <c r="G87" s="183"/>
      <c r="H87" s="183"/>
    </row>
    <row r="88" spans="1:12" s="179" customFormat="1" ht="15.75" customHeight="1" x14ac:dyDescent="0.25">
      <c r="A88" s="193">
        <v>32</v>
      </c>
      <c r="B88" s="203" t="s">
        <v>7</v>
      </c>
      <c r="C88" s="204">
        <f>C89+C93+C100+C110+C112</f>
        <v>787551.17999999993</v>
      </c>
      <c r="D88" s="204">
        <f>D89+D93+D100+D112+D110</f>
        <v>415834.78</v>
      </c>
      <c r="E88" s="381">
        <f t="shared" si="2"/>
        <v>52.80098494678149</v>
      </c>
    </row>
    <row r="89" spans="1:12" x14ac:dyDescent="0.25">
      <c r="A89" s="210">
        <v>321</v>
      </c>
      <c r="B89" s="211" t="s">
        <v>48</v>
      </c>
      <c r="C89" s="212">
        <f>C90+C91+C92</f>
        <v>77700</v>
      </c>
      <c r="D89" s="212">
        <f>D90+D91+D92</f>
        <v>33156.26</v>
      </c>
      <c r="E89" s="380">
        <f t="shared" si="2"/>
        <v>42.6721492921493</v>
      </c>
      <c r="F89" s="183"/>
      <c r="G89" s="183"/>
      <c r="H89" s="183"/>
      <c r="L89" s="300"/>
    </row>
    <row r="90" spans="1:12" x14ac:dyDescent="0.25">
      <c r="A90" s="213" t="s">
        <v>62</v>
      </c>
      <c r="B90" s="214" t="s">
        <v>63</v>
      </c>
      <c r="C90" s="236">
        <v>6800</v>
      </c>
      <c r="D90" s="277">
        <v>2698.24</v>
      </c>
      <c r="E90" s="374">
        <f t="shared" si="2"/>
        <v>39.68</v>
      </c>
      <c r="F90" s="183"/>
      <c r="G90" s="183"/>
      <c r="H90" s="183"/>
    </row>
    <row r="91" spans="1:12" x14ac:dyDescent="0.25">
      <c r="A91" s="213" t="s">
        <v>64</v>
      </c>
      <c r="B91" s="216" t="s">
        <v>52</v>
      </c>
      <c r="C91" s="236">
        <v>66900</v>
      </c>
      <c r="D91" s="277">
        <v>28852.29</v>
      </c>
      <c r="E91" s="374">
        <f t="shared" si="2"/>
        <v>43.127488789237667</v>
      </c>
      <c r="F91" s="183"/>
      <c r="G91" s="183"/>
      <c r="H91" s="183"/>
    </row>
    <row r="92" spans="1:12" x14ac:dyDescent="0.25">
      <c r="A92" s="213">
        <v>3213</v>
      </c>
      <c r="B92" s="216" t="s">
        <v>53</v>
      </c>
      <c r="C92" s="236">
        <v>4000</v>
      </c>
      <c r="D92" s="277">
        <v>1605.73</v>
      </c>
      <c r="E92" s="374">
        <f t="shared" si="2"/>
        <v>40.143250000000002</v>
      </c>
      <c r="F92" s="183"/>
      <c r="G92" s="183"/>
      <c r="H92" s="183"/>
    </row>
    <row r="93" spans="1:12" x14ac:dyDescent="0.25">
      <c r="A93" s="197">
        <v>322</v>
      </c>
      <c r="B93" s="205" t="s">
        <v>49</v>
      </c>
      <c r="C93" s="217">
        <f>C94+C95+C96+C97+C98+C99</f>
        <v>61950</v>
      </c>
      <c r="D93" s="423">
        <f>D94+D95+D96+D97+D99+D98</f>
        <v>34321.18</v>
      </c>
      <c r="E93" s="380">
        <f t="shared" si="2"/>
        <v>55.401420500403553</v>
      </c>
      <c r="F93" s="183"/>
      <c r="G93" s="183"/>
      <c r="H93" s="183"/>
    </row>
    <row r="94" spans="1:12" s="179" customFormat="1" ht="15.75" customHeight="1" x14ac:dyDescent="0.25">
      <c r="A94" s="199" t="s">
        <v>65</v>
      </c>
      <c r="B94" s="207" t="s">
        <v>54</v>
      </c>
      <c r="C94" s="236">
        <v>24550</v>
      </c>
      <c r="D94" s="277">
        <v>12204.61</v>
      </c>
      <c r="E94" s="374">
        <f t="shared" si="2"/>
        <v>49.713279022403263</v>
      </c>
      <c r="J94" s="299"/>
    </row>
    <row r="95" spans="1:12" x14ac:dyDescent="0.25">
      <c r="A95" s="199" t="s">
        <v>121</v>
      </c>
      <c r="B95" s="207" t="s">
        <v>55</v>
      </c>
      <c r="C95" s="236">
        <v>0</v>
      </c>
      <c r="D95" s="277">
        <v>830.27</v>
      </c>
      <c r="E95" s="374">
        <v>0</v>
      </c>
      <c r="F95" s="183"/>
      <c r="G95" s="183"/>
      <c r="H95" s="183"/>
    </row>
    <row r="96" spans="1:12" x14ac:dyDescent="0.25">
      <c r="A96" s="199" t="s">
        <v>66</v>
      </c>
      <c r="B96" s="207" t="s">
        <v>67</v>
      </c>
      <c r="C96" s="236">
        <v>30000</v>
      </c>
      <c r="D96" s="277">
        <v>19134.39</v>
      </c>
      <c r="E96" s="374">
        <f t="shared" si="2"/>
        <v>63.781299999999995</v>
      </c>
      <c r="F96" s="183"/>
      <c r="G96" s="183"/>
      <c r="H96" s="183"/>
    </row>
    <row r="97" spans="1:10" x14ac:dyDescent="0.25">
      <c r="A97" s="199" t="s">
        <v>68</v>
      </c>
      <c r="B97" s="218" t="s">
        <v>69</v>
      </c>
      <c r="C97" s="236">
        <v>1200</v>
      </c>
      <c r="D97" s="277">
        <v>59.06</v>
      </c>
      <c r="E97" s="374">
        <f t="shared" si="2"/>
        <v>4.9216666666666669</v>
      </c>
      <c r="F97" s="183"/>
      <c r="G97" s="183"/>
      <c r="H97" s="183"/>
    </row>
    <row r="98" spans="1:10" x14ac:dyDescent="0.25">
      <c r="A98" s="199" t="s">
        <v>124</v>
      </c>
      <c r="B98" s="218" t="s">
        <v>125</v>
      </c>
      <c r="C98" s="236">
        <v>5200</v>
      </c>
      <c r="D98" s="277">
        <v>1672.41</v>
      </c>
      <c r="E98" s="374">
        <f t="shared" si="2"/>
        <v>32.161730769230772</v>
      </c>
      <c r="F98" s="183"/>
      <c r="G98" s="183"/>
      <c r="H98" s="183"/>
    </row>
    <row r="99" spans="1:10" s="159" customFormat="1" ht="15.75" customHeight="1" x14ac:dyDescent="0.25">
      <c r="A99" s="199" t="s">
        <v>126</v>
      </c>
      <c r="B99" s="218" t="s">
        <v>127</v>
      </c>
      <c r="C99" s="236">
        <v>1000</v>
      </c>
      <c r="D99" s="277">
        <v>420.44</v>
      </c>
      <c r="E99" s="374">
        <f t="shared" si="2"/>
        <v>42.043999999999997</v>
      </c>
    </row>
    <row r="100" spans="1:10" s="179" customFormat="1" ht="15.75" customHeight="1" x14ac:dyDescent="0.25">
      <c r="A100" s="210">
        <v>323</v>
      </c>
      <c r="B100" s="211" t="s">
        <v>40</v>
      </c>
      <c r="C100" s="217">
        <f>C101+C102+C103+C104+C105+C106+C107+C108+C109</f>
        <v>134709.91999999998</v>
      </c>
      <c r="D100" s="423">
        <f>D101+D102+D103+D104+D105+D106+D107+D108+D109</f>
        <v>78329.41</v>
      </c>
      <c r="E100" s="380">
        <f t="shared" si="2"/>
        <v>58.146727427349084</v>
      </c>
    </row>
    <row r="101" spans="1:10" x14ac:dyDescent="0.25">
      <c r="A101" s="213" t="s">
        <v>71</v>
      </c>
      <c r="B101" s="214" t="s">
        <v>72</v>
      </c>
      <c r="C101" s="236">
        <v>18150</v>
      </c>
      <c r="D101" s="277">
        <v>7834.83</v>
      </c>
      <c r="E101" s="374">
        <f t="shared" si="2"/>
        <v>43.167107438016529</v>
      </c>
      <c r="F101" s="183"/>
      <c r="G101" s="183"/>
      <c r="H101" s="183"/>
    </row>
    <row r="102" spans="1:10" s="179" customFormat="1" x14ac:dyDescent="0.25">
      <c r="A102" s="213" t="s">
        <v>73</v>
      </c>
      <c r="B102" s="214" t="s">
        <v>74</v>
      </c>
      <c r="C102" s="236">
        <v>10600</v>
      </c>
      <c r="D102" s="277">
        <v>3785.84</v>
      </c>
      <c r="E102" s="374">
        <f t="shared" si="2"/>
        <v>35.715471698113213</v>
      </c>
      <c r="F102" s="177"/>
      <c r="G102" s="177"/>
      <c r="H102" s="177"/>
      <c r="I102" s="177"/>
      <c r="J102" s="177"/>
    </row>
    <row r="103" spans="1:10" s="219" customFormat="1" x14ac:dyDescent="0.2">
      <c r="A103" s="213">
        <v>3233</v>
      </c>
      <c r="B103" s="214" t="s">
        <v>122</v>
      </c>
      <c r="C103" s="236">
        <v>3100</v>
      </c>
      <c r="D103" s="277">
        <v>190</v>
      </c>
      <c r="E103" s="374">
        <f t="shared" si="2"/>
        <v>6.129032258064516</v>
      </c>
      <c r="F103" s="220"/>
      <c r="G103" s="220"/>
    </row>
    <row r="104" spans="1:10" s="159" customFormat="1" ht="14.45" customHeight="1" x14ac:dyDescent="0.25">
      <c r="A104" s="213" t="s">
        <v>75</v>
      </c>
      <c r="B104" s="214" t="s">
        <v>76</v>
      </c>
      <c r="C104" s="236">
        <v>21000</v>
      </c>
      <c r="D104" s="277">
        <v>10552.03</v>
      </c>
      <c r="E104" s="374">
        <f t="shared" si="2"/>
        <v>50.247761904761909</v>
      </c>
      <c r="F104" s="173" t="e">
        <f>SUM(#REF!)</f>
        <v>#REF!</v>
      </c>
      <c r="G104" s="174" t="e">
        <f>SUM(#REF!)</f>
        <v>#REF!</v>
      </c>
      <c r="H104" s="159" t="e">
        <f>SUM(#REF!)</f>
        <v>#REF!</v>
      </c>
    </row>
    <row r="105" spans="1:10" s="179" customFormat="1" ht="14.45" customHeight="1" x14ac:dyDescent="0.25">
      <c r="A105" s="213">
        <v>3235</v>
      </c>
      <c r="B105" s="214" t="s">
        <v>58</v>
      </c>
      <c r="C105" s="236">
        <v>4500</v>
      </c>
      <c r="D105" s="277">
        <v>2133.61</v>
      </c>
      <c r="E105" s="374">
        <f t="shared" si="2"/>
        <v>47.413555555555561</v>
      </c>
      <c r="F105" s="178"/>
      <c r="G105" s="178"/>
    </row>
    <row r="106" spans="1:10" ht="14.45" customHeight="1" x14ac:dyDescent="0.25">
      <c r="A106" s="213">
        <v>3236</v>
      </c>
      <c r="B106" s="214" t="s">
        <v>118</v>
      </c>
      <c r="C106" s="236">
        <v>42251.18</v>
      </c>
      <c r="D106" s="277">
        <v>31529.52</v>
      </c>
      <c r="E106" s="374">
        <f t="shared" si="2"/>
        <v>74.623998667019478</v>
      </c>
      <c r="F106" s="184"/>
      <c r="G106" s="184"/>
    </row>
    <row r="107" spans="1:10" s="179" customFormat="1" ht="14.45" customHeight="1" x14ac:dyDescent="0.25">
      <c r="A107" s="213">
        <v>3237</v>
      </c>
      <c r="B107" s="214" t="s">
        <v>56</v>
      </c>
      <c r="C107" s="236">
        <v>240.74</v>
      </c>
      <c r="D107" s="277">
        <v>2453.0700000000002</v>
      </c>
      <c r="E107" s="374">
        <f t="shared" si="2"/>
        <v>1018.9706737559194</v>
      </c>
      <c r="F107" s="178"/>
      <c r="G107" s="178"/>
    </row>
    <row r="108" spans="1:10" ht="14.45" customHeight="1" x14ac:dyDescent="0.25">
      <c r="A108" s="213" t="s">
        <v>77</v>
      </c>
      <c r="B108" s="214" t="s">
        <v>78</v>
      </c>
      <c r="C108" s="236">
        <v>7868</v>
      </c>
      <c r="D108" s="277">
        <v>4201.08</v>
      </c>
      <c r="E108" s="374">
        <f t="shared" si="2"/>
        <v>53.394509405185566</v>
      </c>
      <c r="F108" s="184"/>
      <c r="G108" s="184"/>
    </row>
    <row r="109" spans="1:10" s="179" customFormat="1" ht="14.25" customHeight="1" x14ac:dyDescent="0.25">
      <c r="A109" s="213" t="s">
        <v>79</v>
      </c>
      <c r="B109" s="214" t="s">
        <v>57</v>
      </c>
      <c r="C109" s="479">
        <v>27000</v>
      </c>
      <c r="D109" s="480">
        <v>15649.43</v>
      </c>
      <c r="E109" s="374">
        <f t="shared" si="2"/>
        <v>57.960851851851857</v>
      </c>
      <c r="F109" s="178"/>
      <c r="G109" s="178"/>
    </row>
    <row r="110" spans="1:10" s="179" customFormat="1" ht="14.25" customHeight="1" x14ac:dyDescent="0.25">
      <c r="A110" s="210">
        <v>325</v>
      </c>
      <c r="B110" s="211" t="s">
        <v>285</v>
      </c>
      <c r="C110" s="380">
        <v>479000</v>
      </c>
      <c r="D110" s="380">
        <v>248932.61</v>
      </c>
      <c r="E110" s="374">
        <f t="shared" si="2"/>
        <v>51.969229645093939</v>
      </c>
      <c r="F110" s="178"/>
      <c r="G110" s="178"/>
    </row>
    <row r="111" spans="1:10" s="179" customFormat="1" ht="14.25" customHeight="1" x14ac:dyDescent="0.25">
      <c r="A111" s="213">
        <v>3251</v>
      </c>
      <c r="B111" s="214" t="s">
        <v>285</v>
      </c>
      <c r="C111" s="374">
        <v>479000</v>
      </c>
      <c r="D111" s="374">
        <v>248932.61</v>
      </c>
      <c r="E111" s="374">
        <f t="shared" si="2"/>
        <v>51.969229645093939</v>
      </c>
      <c r="F111" s="178"/>
      <c r="G111" s="178"/>
    </row>
    <row r="112" spans="1:10" s="221" customFormat="1" x14ac:dyDescent="0.2">
      <c r="A112" s="210">
        <v>329</v>
      </c>
      <c r="B112" s="211" t="s">
        <v>50</v>
      </c>
      <c r="C112" s="217">
        <f>C113+C114+C115+C116+C117+C118</f>
        <v>34191.26</v>
      </c>
      <c r="D112" s="423">
        <f>D113+D114+D115+D116+D117+D118</f>
        <v>21095.32</v>
      </c>
      <c r="E112" s="380">
        <f t="shared" si="2"/>
        <v>61.697989486202019</v>
      </c>
      <c r="F112" s="222"/>
      <c r="G112" s="222"/>
    </row>
    <row r="113" spans="1:11" s="223" customFormat="1" ht="30" x14ac:dyDescent="0.25">
      <c r="A113" s="213" t="s">
        <v>80</v>
      </c>
      <c r="B113" s="216" t="s">
        <v>81</v>
      </c>
      <c r="C113" s="236">
        <v>13500</v>
      </c>
      <c r="D113" s="277">
        <v>6637.57</v>
      </c>
      <c r="E113" s="374">
        <f t="shared" si="2"/>
        <v>49.167185185185183</v>
      </c>
    </row>
    <row r="114" spans="1:11" s="179" customFormat="1" x14ac:dyDescent="0.25">
      <c r="A114" s="213">
        <v>3292</v>
      </c>
      <c r="B114" s="216" t="s">
        <v>123</v>
      </c>
      <c r="C114" s="236">
        <v>12000</v>
      </c>
      <c r="D114" s="277">
        <v>11322.98</v>
      </c>
      <c r="E114" s="374">
        <f t="shared" si="2"/>
        <v>94.358166666666662</v>
      </c>
    </row>
    <row r="115" spans="1:11" s="159" customFormat="1" x14ac:dyDescent="0.25">
      <c r="A115" s="213" t="s">
        <v>82</v>
      </c>
      <c r="B115" s="214" t="s">
        <v>83</v>
      </c>
      <c r="C115" s="236">
        <v>2500</v>
      </c>
      <c r="D115" s="277">
        <v>609.30999999999995</v>
      </c>
      <c r="E115" s="374">
        <f t="shared" si="2"/>
        <v>24.372399999999995</v>
      </c>
    </row>
    <row r="116" spans="1:11" s="179" customFormat="1" x14ac:dyDescent="0.25">
      <c r="A116" s="213">
        <v>3294</v>
      </c>
      <c r="B116" s="214" t="s">
        <v>128</v>
      </c>
      <c r="C116" s="236">
        <v>1850</v>
      </c>
      <c r="D116" s="277">
        <v>924.3</v>
      </c>
      <c r="E116" s="374">
        <f t="shared" si="2"/>
        <v>49.962162162162159</v>
      </c>
    </row>
    <row r="117" spans="1:11" x14ac:dyDescent="0.25">
      <c r="A117" s="224">
        <v>3295</v>
      </c>
      <c r="B117" s="225" t="s">
        <v>84</v>
      </c>
      <c r="C117" s="236">
        <v>950</v>
      </c>
      <c r="D117" s="277">
        <v>623.62</v>
      </c>
      <c r="E117" s="374">
        <f t="shared" si="2"/>
        <v>65.644210526315788</v>
      </c>
    </row>
    <row r="118" spans="1:11" s="226" customFormat="1" x14ac:dyDescent="0.2">
      <c r="A118" s="224" t="s">
        <v>85</v>
      </c>
      <c r="B118" s="225" t="s">
        <v>50</v>
      </c>
      <c r="C118" s="236">
        <v>3391.26</v>
      </c>
      <c r="D118" s="277">
        <v>977.54</v>
      </c>
      <c r="E118" s="374">
        <f t="shared" si="2"/>
        <v>28.825274381793193</v>
      </c>
    </row>
    <row r="119" spans="1:11" s="226" customFormat="1" x14ac:dyDescent="0.2">
      <c r="A119" s="193">
        <v>34</v>
      </c>
      <c r="B119" s="203" t="s">
        <v>10</v>
      </c>
      <c r="C119" s="227">
        <v>2800</v>
      </c>
      <c r="D119" s="227">
        <f t="shared" ref="D119" si="3">D120</f>
        <v>36743.86</v>
      </c>
      <c r="E119" s="381">
        <f t="shared" si="2"/>
        <v>1312.2807142857143</v>
      </c>
    </row>
    <row r="120" spans="1:11" s="226" customFormat="1" x14ac:dyDescent="0.2">
      <c r="A120" s="210">
        <v>343</v>
      </c>
      <c r="B120" s="211" t="s">
        <v>51</v>
      </c>
      <c r="C120" s="217">
        <v>2800</v>
      </c>
      <c r="D120" s="423">
        <f>D121+D122+D123</f>
        <v>36743.86</v>
      </c>
      <c r="E120" s="380">
        <f t="shared" si="2"/>
        <v>1312.2807142857143</v>
      </c>
    </row>
    <row r="121" spans="1:11" s="228" customFormat="1" x14ac:dyDescent="0.2">
      <c r="A121" s="213" t="s">
        <v>86</v>
      </c>
      <c r="B121" s="214" t="s">
        <v>87</v>
      </c>
      <c r="C121" s="479">
        <v>2800</v>
      </c>
      <c r="D121" s="480">
        <v>1743.76</v>
      </c>
      <c r="E121" s="374">
        <f t="shared" si="2"/>
        <v>62.277142857142856</v>
      </c>
    </row>
    <row r="122" spans="1:11" s="228" customFormat="1" x14ac:dyDescent="0.2">
      <c r="A122" s="213">
        <v>3433</v>
      </c>
      <c r="B122" s="214" t="s">
        <v>287</v>
      </c>
      <c r="C122" s="374">
        <v>0</v>
      </c>
      <c r="D122" s="374">
        <v>0.1</v>
      </c>
      <c r="E122" s="374">
        <v>0</v>
      </c>
    </row>
    <row r="123" spans="1:11" s="228" customFormat="1" x14ac:dyDescent="0.2">
      <c r="A123" s="213">
        <v>3434</v>
      </c>
      <c r="B123" s="214" t="s">
        <v>288</v>
      </c>
      <c r="C123" s="374">
        <v>0</v>
      </c>
      <c r="D123" s="374">
        <v>35000</v>
      </c>
      <c r="E123" s="374">
        <v>0</v>
      </c>
    </row>
    <row r="124" spans="1:11" s="179" customFormat="1" x14ac:dyDescent="0.25">
      <c r="A124" s="209" t="s">
        <v>141</v>
      </c>
      <c r="B124" s="231" t="s">
        <v>11</v>
      </c>
      <c r="C124" s="212">
        <v>0</v>
      </c>
      <c r="D124" s="212">
        <f>D125+D128+D132</f>
        <v>4605.54</v>
      </c>
      <c r="E124" s="380">
        <v>0</v>
      </c>
    </row>
    <row r="125" spans="1:11" s="179" customFormat="1" x14ac:dyDescent="0.25">
      <c r="A125" s="193" t="s">
        <v>23</v>
      </c>
      <c r="B125" s="203" t="s">
        <v>137</v>
      </c>
      <c r="C125" s="204">
        <v>0</v>
      </c>
      <c r="D125" s="421">
        <v>45</v>
      </c>
      <c r="E125" s="381">
        <v>0</v>
      </c>
      <c r="K125" s="299"/>
    </row>
    <row r="126" spans="1:11" s="179" customFormat="1" x14ac:dyDescent="0.25">
      <c r="A126" s="209" t="s">
        <v>138</v>
      </c>
      <c r="B126" s="231" t="s">
        <v>41</v>
      </c>
      <c r="C126" s="212">
        <v>0</v>
      </c>
      <c r="D126" s="422">
        <v>45</v>
      </c>
      <c r="E126" s="380">
        <v>0</v>
      </c>
    </row>
    <row r="127" spans="1:11" s="179" customFormat="1" x14ac:dyDescent="0.25">
      <c r="A127" s="195" t="s">
        <v>139</v>
      </c>
      <c r="B127" s="232" t="s">
        <v>140</v>
      </c>
      <c r="C127" s="215">
        <v>0</v>
      </c>
      <c r="D127" s="424">
        <v>45</v>
      </c>
      <c r="E127" s="374">
        <v>0</v>
      </c>
    </row>
    <row r="128" spans="1:11" s="179" customFormat="1" x14ac:dyDescent="0.25">
      <c r="A128" s="193">
        <v>42</v>
      </c>
      <c r="B128" s="203" t="s">
        <v>8</v>
      </c>
      <c r="C128" s="204">
        <v>0</v>
      </c>
      <c r="D128" s="204">
        <f>D129</f>
        <v>806.8</v>
      </c>
      <c r="E128" s="381">
        <v>0</v>
      </c>
    </row>
    <row r="129" spans="1:12" s="179" customFormat="1" x14ac:dyDescent="0.25">
      <c r="A129" s="197">
        <v>422</v>
      </c>
      <c r="B129" s="205" t="s">
        <v>42</v>
      </c>
      <c r="C129" s="212">
        <v>0</v>
      </c>
      <c r="D129" s="422">
        <f>D130+D131</f>
        <v>806.8</v>
      </c>
      <c r="E129" s="380">
        <v>0</v>
      </c>
    </row>
    <row r="130" spans="1:12" s="179" customFormat="1" x14ac:dyDescent="0.25">
      <c r="A130" s="199" t="s">
        <v>88</v>
      </c>
      <c r="B130" s="207" t="s">
        <v>89</v>
      </c>
      <c r="C130" s="215">
        <v>0</v>
      </c>
      <c r="D130" s="424">
        <v>350</v>
      </c>
      <c r="E130" s="374">
        <v>0</v>
      </c>
    </row>
    <row r="131" spans="1:12" s="179" customFormat="1" x14ac:dyDescent="0.25">
      <c r="A131" s="199" t="s">
        <v>142</v>
      </c>
      <c r="B131" s="207" t="s">
        <v>110</v>
      </c>
      <c r="C131" s="215">
        <v>0</v>
      </c>
      <c r="D131" s="424">
        <v>456.8</v>
      </c>
      <c r="E131" s="374">
        <v>0</v>
      </c>
    </row>
    <row r="132" spans="1:12" s="179" customFormat="1" x14ac:dyDescent="0.25">
      <c r="A132" s="233" t="s">
        <v>145</v>
      </c>
      <c r="B132" s="234" t="s">
        <v>148</v>
      </c>
      <c r="C132" s="204">
        <v>0</v>
      </c>
      <c r="D132" s="421">
        <v>3753.74</v>
      </c>
      <c r="E132" s="381">
        <v>0</v>
      </c>
    </row>
    <row r="133" spans="1:12" s="179" customFormat="1" x14ac:dyDescent="0.25">
      <c r="A133" s="197" t="s">
        <v>146</v>
      </c>
      <c r="B133" s="205" t="s">
        <v>149</v>
      </c>
      <c r="C133" s="212">
        <v>0</v>
      </c>
      <c r="D133" s="422">
        <v>3753.74</v>
      </c>
      <c r="E133" s="380">
        <v>0</v>
      </c>
      <c r="L133" s="299"/>
    </row>
    <row r="134" spans="1:12" s="179" customFormat="1" x14ac:dyDescent="0.25">
      <c r="A134" s="199" t="s">
        <v>147</v>
      </c>
      <c r="B134" s="207" t="s">
        <v>149</v>
      </c>
      <c r="C134" s="355">
        <v>0</v>
      </c>
      <c r="D134" s="425">
        <v>3753.74</v>
      </c>
      <c r="E134" s="374">
        <v>0</v>
      </c>
    </row>
    <row r="135" spans="1:12" s="362" customFormat="1" x14ac:dyDescent="0.25">
      <c r="A135" s="360" t="s">
        <v>234</v>
      </c>
      <c r="B135" s="361" t="s">
        <v>29</v>
      </c>
      <c r="C135" s="370">
        <f>C78+C124</f>
        <v>1002481.1799999999</v>
      </c>
      <c r="D135" s="370">
        <f>D78+D124</f>
        <v>552439.05000000005</v>
      </c>
      <c r="E135" s="455">
        <f t="shared" ref="E135:E180" si="4">D135/C135*100</f>
        <v>55.107174181564197</v>
      </c>
    </row>
    <row r="136" spans="1:12" s="364" customFormat="1" x14ac:dyDescent="0.25">
      <c r="A136" s="247">
        <v>3</v>
      </c>
      <c r="B136" s="249" t="s">
        <v>24</v>
      </c>
      <c r="C136" s="258">
        <f>C137+C145</f>
        <v>2417600</v>
      </c>
      <c r="D136" s="258">
        <f>D137+D145</f>
        <v>1218825.82</v>
      </c>
      <c r="E136" s="457">
        <f t="shared" si="4"/>
        <v>50.414701356717408</v>
      </c>
      <c r="F136" s="363"/>
      <c r="G136" s="363"/>
      <c r="H136" s="363"/>
    </row>
    <row r="137" spans="1:12" s="364" customFormat="1" x14ac:dyDescent="0.25">
      <c r="A137" s="96">
        <v>31</v>
      </c>
      <c r="B137" s="57" t="s">
        <v>6</v>
      </c>
      <c r="C137" s="58">
        <f>C138+C141+C143</f>
        <v>2417600</v>
      </c>
      <c r="D137" s="58">
        <f>D138+D141+D143</f>
        <v>1218099.52</v>
      </c>
      <c r="E137" s="381">
        <f t="shared" si="4"/>
        <v>50.384659166115156</v>
      </c>
      <c r="F137" s="363"/>
      <c r="G137" s="363"/>
      <c r="H137" s="363"/>
    </row>
    <row r="138" spans="1:12" s="364" customFormat="1" x14ac:dyDescent="0.25">
      <c r="A138" s="356">
        <v>311</v>
      </c>
      <c r="B138" s="8" t="s">
        <v>43</v>
      </c>
      <c r="C138" s="71">
        <f>C139+C140</f>
        <v>2076000</v>
      </c>
      <c r="D138" s="71">
        <f>D139+D140</f>
        <v>1031828.5599999999</v>
      </c>
      <c r="E138" s="380">
        <f t="shared" si="4"/>
        <v>49.702724470134875</v>
      </c>
      <c r="F138" s="363"/>
      <c r="G138" s="363"/>
      <c r="H138" s="363"/>
    </row>
    <row r="139" spans="1:12" s="365" customFormat="1" ht="15.75" customHeight="1" x14ac:dyDescent="0.25">
      <c r="A139" s="357">
        <v>3111</v>
      </c>
      <c r="B139" s="13" t="s">
        <v>60</v>
      </c>
      <c r="C139" s="32">
        <v>1800000</v>
      </c>
      <c r="D139" s="428">
        <v>909946.23</v>
      </c>
      <c r="E139" s="374">
        <f t="shared" si="4"/>
        <v>50.552568333333333</v>
      </c>
      <c r="I139" s="391"/>
    </row>
    <row r="140" spans="1:12" s="367" customFormat="1" x14ac:dyDescent="0.25">
      <c r="A140" s="357" t="s">
        <v>114</v>
      </c>
      <c r="B140" s="13" t="s">
        <v>115</v>
      </c>
      <c r="C140" s="32">
        <v>276000</v>
      </c>
      <c r="D140" s="428">
        <v>121882.33</v>
      </c>
      <c r="E140" s="374">
        <f t="shared" si="4"/>
        <v>44.160264492753626</v>
      </c>
      <c r="F140" s="366"/>
      <c r="G140" s="366"/>
      <c r="H140" s="366"/>
    </row>
    <row r="141" spans="1:12" s="364" customFormat="1" ht="15.75" customHeight="1" x14ac:dyDescent="0.25">
      <c r="A141" s="356" t="s">
        <v>131</v>
      </c>
      <c r="B141" s="8" t="s">
        <v>47</v>
      </c>
      <c r="C141" s="71">
        <v>41600</v>
      </c>
      <c r="D141" s="427">
        <v>22281.34</v>
      </c>
      <c r="E141" s="380">
        <f t="shared" si="4"/>
        <v>53.560913461538462</v>
      </c>
    </row>
    <row r="142" spans="1:12" s="367" customFormat="1" x14ac:dyDescent="0.25">
      <c r="A142" s="357" t="s">
        <v>70</v>
      </c>
      <c r="B142" s="13" t="s">
        <v>47</v>
      </c>
      <c r="C142" s="32">
        <v>41600</v>
      </c>
      <c r="D142" s="428">
        <v>22281.34</v>
      </c>
      <c r="E142" s="374">
        <f t="shared" si="4"/>
        <v>53.560913461538462</v>
      </c>
      <c r="F142" s="366"/>
      <c r="G142" s="366"/>
      <c r="H142" s="366"/>
    </row>
    <row r="143" spans="1:12" s="367" customFormat="1" x14ac:dyDescent="0.25">
      <c r="A143" s="10">
        <v>313</v>
      </c>
      <c r="B143" s="8" t="s">
        <v>44</v>
      </c>
      <c r="C143" s="71">
        <v>300000</v>
      </c>
      <c r="D143" s="427">
        <v>163989.62</v>
      </c>
      <c r="E143" s="380">
        <f t="shared" si="4"/>
        <v>54.663206666666667</v>
      </c>
      <c r="F143" s="366"/>
      <c r="G143" s="366"/>
      <c r="H143" s="366"/>
    </row>
    <row r="144" spans="1:12" s="367" customFormat="1" x14ac:dyDescent="0.25">
      <c r="A144" s="34">
        <v>3132</v>
      </c>
      <c r="B144" s="13" t="s">
        <v>61</v>
      </c>
      <c r="C144" s="32">
        <v>300000</v>
      </c>
      <c r="D144" s="428">
        <v>163989.62</v>
      </c>
      <c r="E144" s="374">
        <f t="shared" si="4"/>
        <v>54.663206666666667</v>
      </c>
      <c r="F144" s="366"/>
      <c r="G144" s="366"/>
      <c r="H144" s="366"/>
    </row>
    <row r="145" spans="1:9" s="364" customFormat="1" ht="15.75" customHeight="1" x14ac:dyDescent="0.25">
      <c r="A145" s="96">
        <v>32</v>
      </c>
      <c r="B145" s="57" t="s">
        <v>7</v>
      </c>
      <c r="C145" s="58">
        <v>0</v>
      </c>
      <c r="D145" s="426">
        <v>726.3</v>
      </c>
      <c r="E145" s="381">
        <v>0</v>
      </c>
    </row>
    <row r="146" spans="1:9" s="367" customFormat="1" x14ac:dyDescent="0.25">
      <c r="A146" s="358">
        <v>323</v>
      </c>
      <c r="B146" s="67" t="s">
        <v>40</v>
      </c>
      <c r="C146" s="47">
        <v>0</v>
      </c>
      <c r="D146" s="429">
        <v>726.3</v>
      </c>
      <c r="E146" s="380">
        <v>0</v>
      </c>
      <c r="F146" s="366"/>
      <c r="G146" s="366"/>
      <c r="H146" s="366"/>
    </row>
    <row r="147" spans="1:9" s="367" customFormat="1" x14ac:dyDescent="0.25">
      <c r="A147" s="43">
        <v>3238</v>
      </c>
      <c r="B147" s="72" t="s">
        <v>78</v>
      </c>
      <c r="C147" s="61">
        <v>0</v>
      </c>
      <c r="D147" s="430">
        <v>726.3</v>
      </c>
      <c r="E147" s="374">
        <v>0</v>
      </c>
      <c r="F147" s="366"/>
      <c r="G147" s="366"/>
      <c r="H147" s="366"/>
    </row>
    <row r="148" spans="1:9" s="362" customFormat="1" x14ac:dyDescent="0.25">
      <c r="A148" s="19" t="s">
        <v>238</v>
      </c>
      <c r="B148" s="69" t="s">
        <v>22</v>
      </c>
      <c r="C148" s="70">
        <f>C136</f>
        <v>2417600</v>
      </c>
      <c r="D148" s="70">
        <f>D136</f>
        <v>1218825.82</v>
      </c>
      <c r="E148" s="455">
        <f t="shared" si="4"/>
        <v>50.414701356717408</v>
      </c>
    </row>
    <row r="149" spans="1:9" s="362" customFormat="1" x14ac:dyDescent="0.25">
      <c r="A149" s="247">
        <v>3</v>
      </c>
      <c r="B149" s="249" t="s">
        <v>24</v>
      </c>
      <c r="C149" s="250">
        <v>4600</v>
      </c>
      <c r="D149" s="432">
        <v>0</v>
      </c>
      <c r="E149" s="457">
        <v>0</v>
      </c>
    </row>
    <row r="150" spans="1:9" s="362" customFormat="1" x14ac:dyDescent="0.25">
      <c r="A150" s="39">
        <v>32</v>
      </c>
      <c r="B150" s="81" t="s">
        <v>7</v>
      </c>
      <c r="C150" s="86">
        <v>4600</v>
      </c>
      <c r="D150" s="434">
        <v>0</v>
      </c>
      <c r="E150" s="380">
        <v>0</v>
      </c>
    </row>
    <row r="151" spans="1:9" s="362" customFormat="1" x14ac:dyDescent="0.25">
      <c r="A151" s="41">
        <v>3232</v>
      </c>
      <c r="B151" s="82" t="s">
        <v>74</v>
      </c>
      <c r="C151" s="87">
        <v>4600</v>
      </c>
      <c r="D151" s="435">
        <v>0</v>
      </c>
      <c r="E151" s="374">
        <v>0</v>
      </c>
    </row>
    <row r="152" spans="1:9" s="362" customFormat="1" x14ac:dyDescent="0.25">
      <c r="A152" s="256" t="s">
        <v>141</v>
      </c>
      <c r="B152" s="249" t="s">
        <v>213</v>
      </c>
      <c r="C152" s="250">
        <v>5072.29</v>
      </c>
      <c r="D152" s="432">
        <v>703.48</v>
      </c>
      <c r="E152" s="457">
        <f t="shared" si="4"/>
        <v>13.869080829368984</v>
      </c>
    </row>
    <row r="153" spans="1:9" s="362" customFormat="1" x14ac:dyDescent="0.25">
      <c r="A153" s="96">
        <v>42</v>
      </c>
      <c r="B153" s="57" t="s">
        <v>8</v>
      </c>
      <c r="C153" s="85">
        <v>5072.29</v>
      </c>
      <c r="D153" s="433">
        <v>703.48</v>
      </c>
      <c r="E153" s="381">
        <f t="shared" si="4"/>
        <v>13.869080829368984</v>
      </c>
    </row>
    <row r="154" spans="1:9" s="362" customFormat="1" x14ac:dyDescent="0.25">
      <c r="A154" s="356">
        <v>422</v>
      </c>
      <c r="B154" s="8" t="s">
        <v>42</v>
      </c>
      <c r="C154" s="86">
        <v>5072.29</v>
      </c>
      <c r="D154" s="434">
        <v>703.48</v>
      </c>
      <c r="E154" s="374">
        <f t="shared" si="4"/>
        <v>13.869080829368984</v>
      </c>
    </row>
    <row r="155" spans="1:9" s="362" customFormat="1" x14ac:dyDescent="0.25">
      <c r="A155" s="357" t="s">
        <v>142</v>
      </c>
      <c r="B155" s="13" t="s">
        <v>110</v>
      </c>
      <c r="C155" s="87">
        <v>0</v>
      </c>
      <c r="D155" s="435">
        <v>703.48</v>
      </c>
      <c r="E155" s="374">
        <v>0</v>
      </c>
    </row>
    <row r="156" spans="1:9" s="362" customFormat="1" x14ac:dyDescent="0.25">
      <c r="A156" s="357" t="s">
        <v>143</v>
      </c>
      <c r="B156" s="13" t="s">
        <v>293</v>
      </c>
      <c r="C156" s="87">
        <v>5072.29</v>
      </c>
      <c r="D156" s="435">
        <v>0</v>
      </c>
      <c r="E156" s="374">
        <v>0</v>
      </c>
    </row>
    <row r="157" spans="1:9" s="362" customFormat="1" x14ac:dyDescent="0.25">
      <c r="A157" s="359" t="s">
        <v>239</v>
      </c>
      <c r="B157" s="35" t="s">
        <v>150</v>
      </c>
      <c r="C157" s="70">
        <f>C152+C149</f>
        <v>9672.2900000000009</v>
      </c>
      <c r="D157" s="431">
        <v>703.48</v>
      </c>
      <c r="E157" s="438">
        <f t="shared" si="4"/>
        <v>7.2731483443941398</v>
      </c>
    </row>
    <row r="158" spans="1:9" s="362" customFormat="1" x14ac:dyDescent="0.25">
      <c r="A158" s="247">
        <v>3</v>
      </c>
      <c r="B158" s="249" t="s">
        <v>24</v>
      </c>
      <c r="C158" s="250">
        <f>C159+C164</f>
        <v>63000</v>
      </c>
      <c r="D158" s="250">
        <f>D159+D164</f>
        <v>94323.29</v>
      </c>
      <c r="E158" s="457">
        <f t="shared" si="4"/>
        <v>149.71950793650791</v>
      </c>
    </row>
    <row r="159" spans="1:9" s="362" customFormat="1" x14ac:dyDescent="0.25">
      <c r="A159" s="96">
        <v>31</v>
      </c>
      <c r="B159" s="57" t="s">
        <v>6</v>
      </c>
      <c r="C159" s="85">
        <v>58500</v>
      </c>
      <c r="D159" s="433">
        <f>D160+D162</f>
        <v>16057.39</v>
      </c>
      <c r="E159" s="381">
        <f t="shared" si="4"/>
        <v>27.448529914529914</v>
      </c>
    </row>
    <row r="160" spans="1:9" s="362" customFormat="1" x14ac:dyDescent="0.25">
      <c r="A160" s="356">
        <v>311</v>
      </c>
      <c r="B160" s="8" t="s">
        <v>43</v>
      </c>
      <c r="C160" s="86">
        <v>58500</v>
      </c>
      <c r="D160" s="434">
        <f>D161</f>
        <v>14795.93</v>
      </c>
      <c r="E160" s="380">
        <f t="shared" si="4"/>
        <v>25.292188034188033</v>
      </c>
      <c r="I160" s="368"/>
    </row>
    <row r="161" spans="1:15" s="362" customFormat="1" x14ac:dyDescent="0.25">
      <c r="A161" s="357">
        <v>3111</v>
      </c>
      <c r="B161" s="13" t="s">
        <v>60</v>
      </c>
      <c r="C161" s="87">
        <v>58500</v>
      </c>
      <c r="D161" s="435">
        <v>14795.93</v>
      </c>
      <c r="E161" s="374">
        <f t="shared" si="4"/>
        <v>25.292188034188033</v>
      </c>
      <c r="I161" s="368"/>
      <c r="J161" s="368"/>
      <c r="K161" s="368"/>
      <c r="L161" s="368"/>
      <c r="M161" s="368"/>
      <c r="N161" s="368"/>
      <c r="O161" s="368"/>
    </row>
    <row r="162" spans="1:15" s="362" customFormat="1" x14ac:dyDescent="0.25">
      <c r="A162" s="356" t="s">
        <v>248</v>
      </c>
      <c r="B162" s="8" t="s">
        <v>44</v>
      </c>
      <c r="C162" s="388">
        <v>0</v>
      </c>
      <c r="D162" s="436">
        <v>1261.46</v>
      </c>
      <c r="E162" s="380">
        <v>0</v>
      </c>
      <c r="I162" s="368"/>
      <c r="J162" s="368"/>
      <c r="K162" s="368"/>
      <c r="L162" s="368"/>
      <c r="M162" s="368"/>
      <c r="N162" s="368"/>
      <c r="O162" s="368"/>
    </row>
    <row r="163" spans="1:15" s="362" customFormat="1" x14ac:dyDescent="0.25">
      <c r="A163" s="357" t="s">
        <v>247</v>
      </c>
      <c r="B163" s="13" t="s">
        <v>61</v>
      </c>
      <c r="C163" s="87">
        <v>0</v>
      </c>
      <c r="D163" s="435">
        <v>1261.46</v>
      </c>
      <c r="E163" s="374">
        <v>0</v>
      </c>
      <c r="I163" s="368"/>
      <c r="J163" s="368"/>
      <c r="K163" s="368"/>
      <c r="L163" s="368"/>
      <c r="M163" s="368"/>
      <c r="N163" s="368"/>
      <c r="O163" s="368"/>
    </row>
    <row r="164" spans="1:15" s="362" customFormat="1" x14ac:dyDescent="0.25">
      <c r="A164" s="96">
        <v>32</v>
      </c>
      <c r="B164" s="57" t="s">
        <v>7</v>
      </c>
      <c r="C164" s="85">
        <v>4500</v>
      </c>
      <c r="D164" s="433">
        <f>D165+D170</f>
        <v>78265.899999999994</v>
      </c>
      <c r="E164" s="381">
        <f t="shared" si="4"/>
        <v>1739.2422222222222</v>
      </c>
      <c r="I164" s="368"/>
      <c r="J164" s="368"/>
      <c r="K164" s="368"/>
      <c r="L164" s="368"/>
      <c r="M164" s="368"/>
      <c r="N164" s="368"/>
      <c r="O164" s="368"/>
    </row>
    <row r="165" spans="1:15" s="362" customFormat="1" x14ac:dyDescent="0.25">
      <c r="A165" s="358">
        <v>321</v>
      </c>
      <c r="B165" s="67" t="s">
        <v>48</v>
      </c>
      <c r="C165" s="86">
        <v>2000</v>
      </c>
      <c r="D165" s="434">
        <v>1184.6199999999999</v>
      </c>
      <c r="E165" s="380">
        <f t="shared" si="4"/>
        <v>59.230999999999987</v>
      </c>
      <c r="I165" s="368"/>
      <c r="J165" s="368"/>
      <c r="K165" s="368"/>
      <c r="L165" s="368"/>
      <c r="M165" s="368"/>
      <c r="N165" s="368"/>
      <c r="O165" s="368"/>
    </row>
    <row r="166" spans="1:15" s="362" customFormat="1" x14ac:dyDescent="0.25">
      <c r="A166" s="43" t="s">
        <v>64</v>
      </c>
      <c r="B166" s="15" t="s">
        <v>52</v>
      </c>
      <c r="C166" s="88">
        <v>2000</v>
      </c>
      <c r="D166" s="437">
        <v>1184.6199999999999</v>
      </c>
      <c r="E166" s="374">
        <f t="shared" si="4"/>
        <v>59.230999999999987</v>
      </c>
      <c r="I166" s="368"/>
      <c r="J166" s="368"/>
      <c r="K166" s="368"/>
      <c r="L166" s="368"/>
      <c r="M166" s="368"/>
      <c r="N166" s="368"/>
      <c r="O166" s="368"/>
    </row>
    <row r="167" spans="1:15" s="362" customFormat="1" x14ac:dyDescent="0.25">
      <c r="A167" s="358">
        <v>323</v>
      </c>
      <c r="B167" s="67" t="s">
        <v>40</v>
      </c>
      <c r="C167" s="388">
        <v>400</v>
      </c>
      <c r="D167" s="434">
        <v>0</v>
      </c>
      <c r="E167" s="380">
        <f t="shared" si="4"/>
        <v>0</v>
      </c>
      <c r="I167" s="368"/>
      <c r="J167" s="368"/>
      <c r="K167" s="368"/>
      <c r="L167" s="368"/>
      <c r="M167" s="368"/>
      <c r="N167" s="368"/>
      <c r="O167" s="368"/>
    </row>
    <row r="168" spans="1:15" s="362" customFormat="1" x14ac:dyDescent="0.25">
      <c r="A168" s="43">
        <v>3233</v>
      </c>
      <c r="B168" s="72" t="s">
        <v>122</v>
      </c>
      <c r="C168" s="87">
        <v>400</v>
      </c>
      <c r="D168" s="435">
        <v>0</v>
      </c>
      <c r="E168" s="374">
        <v>0</v>
      </c>
      <c r="I168" s="368"/>
      <c r="J168" s="368"/>
      <c r="K168" s="368"/>
      <c r="L168" s="368"/>
      <c r="M168" s="368"/>
      <c r="N168" s="368"/>
      <c r="O168" s="368"/>
    </row>
    <row r="169" spans="1:15" s="362" customFormat="1" x14ac:dyDescent="0.25">
      <c r="A169" s="43">
        <v>3236</v>
      </c>
      <c r="B169" s="72" t="s">
        <v>118</v>
      </c>
      <c r="C169" s="88">
        <v>0</v>
      </c>
      <c r="D169" s="437">
        <v>0</v>
      </c>
      <c r="E169" s="374">
        <v>0</v>
      </c>
    </row>
    <row r="170" spans="1:15" s="362" customFormat="1" x14ac:dyDescent="0.25">
      <c r="A170" s="358">
        <v>325</v>
      </c>
      <c r="B170" s="67" t="s">
        <v>285</v>
      </c>
      <c r="C170" s="86">
        <v>0</v>
      </c>
      <c r="D170" s="434">
        <v>77081.279999999999</v>
      </c>
      <c r="E170" s="380">
        <v>0</v>
      </c>
    </row>
    <row r="171" spans="1:15" s="362" customFormat="1" x14ac:dyDescent="0.25">
      <c r="A171" s="43">
        <v>3251</v>
      </c>
      <c r="B171" s="72" t="s">
        <v>285</v>
      </c>
      <c r="C171" s="88">
        <v>0</v>
      </c>
      <c r="D171" s="437">
        <v>77081.279999999999</v>
      </c>
      <c r="E171" s="374">
        <v>0</v>
      </c>
    </row>
    <row r="172" spans="1:15" s="362" customFormat="1" x14ac:dyDescent="0.25">
      <c r="A172" s="358">
        <v>329</v>
      </c>
      <c r="B172" s="67" t="s">
        <v>50</v>
      </c>
      <c r="C172" s="86">
        <v>2100</v>
      </c>
      <c r="D172" s="434">
        <v>0</v>
      </c>
      <c r="E172" s="380">
        <f t="shared" si="4"/>
        <v>0</v>
      </c>
    </row>
    <row r="173" spans="1:15" s="362" customFormat="1" x14ac:dyDescent="0.25">
      <c r="A173" s="43" t="s">
        <v>82</v>
      </c>
      <c r="B173" s="72" t="s">
        <v>83</v>
      </c>
      <c r="C173" s="88">
        <v>2100</v>
      </c>
      <c r="D173" s="437">
        <v>0</v>
      </c>
      <c r="E173" s="374">
        <f t="shared" si="4"/>
        <v>0</v>
      </c>
      <c r="J173" s="368"/>
      <c r="K173" s="368"/>
    </row>
    <row r="174" spans="1:15" s="362" customFormat="1" x14ac:dyDescent="0.25">
      <c r="A174" s="369" t="s">
        <v>240</v>
      </c>
      <c r="B174" s="69" t="s">
        <v>16</v>
      </c>
      <c r="C174" s="70">
        <f>C158</f>
        <v>63000</v>
      </c>
      <c r="D174" s="70">
        <f>D158</f>
        <v>94323.29</v>
      </c>
      <c r="E174" s="438">
        <f t="shared" si="4"/>
        <v>149.71950793650791</v>
      </c>
    </row>
    <row r="175" spans="1:15" s="484" customFormat="1" ht="17.25" customHeight="1" x14ac:dyDescent="0.25">
      <c r="A175" s="358">
        <v>325</v>
      </c>
      <c r="B175" s="67" t="s">
        <v>285</v>
      </c>
      <c r="C175" s="86">
        <v>0</v>
      </c>
      <c r="D175" s="86">
        <v>1614.38</v>
      </c>
      <c r="E175" s="374">
        <v>0</v>
      </c>
    </row>
    <row r="176" spans="1:15" s="484" customFormat="1" ht="17.25" customHeight="1" x14ac:dyDescent="0.25">
      <c r="A176" s="43">
        <v>3251</v>
      </c>
      <c r="B176" s="72" t="s">
        <v>285</v>
      </c>
      <c r="C176" s="87">
        <v>0</v>
      </c>
      <c r="D176" s="87">
        <v>1614.38</v>
      </c>
      <c r="E176" s="374">
        <v>0</v>
      </c>
    </row>
    <row r="177" spans="1:5" s="484" customFormat="1" ht="17.25" customHeight="1" x14ac:dyDescent="0.25">
      <c r="A177" s="485">
        <v>422</v>
      </c>
      <c r="B177" s="81" t="s">
        <v>42</v>
      </c>
      <c r="C177" s="86">
        <v>0</v>
      </c>
      <c r="D177" s="86">
        <v>617</v>
      </c>
      <c r="E177" s="374">
        <v>0</v>
      </c>
    </row>
    <row r="178" spans="1:5" s="484" customFormat="1" x14ac:dyDescent="0.25">
      <c r="A178" s="486">
        <v>4221</v>
      </c>
      <c r="B178" s="82" t="s">
        <v>89</v>
      </c>
      <c r="C178" s="88">
        <v>0</v>
      </c>
      <c r="D178" s="87">
        <v>617</v>
      </c>
      <c r="E178" s="374">
        <v>0</v>
      </c>
    </row>
    <row r="179" spans="1:5" s="362" customFormat="1" x14ac:dyDescent="0.25">
      <c r="A179" s="369" t="s">
        <v>294</v>
      </c>
      <c r="B179" s="69" t="s">
        <v>262</v>
      </c>
      <c r="C179" s="70">
        <v>0</v>
      </c>
      <c r="D179" s="70">
        <f>D175+D177</f>
        <v>2231.38</v>
      </c>
      <c r="E179" s="438">
        <v>0</v>
      </c>
    </row>
    <row r="180" spans="1:5" x14ac:dyDescent="0.25">
      <c r="A180" s="464" t="s">
        <v>176</v>
      </c>
      <c r="B180" s="464"/>
      <c r="C180" s="465">
        <f>C11+C15+C20+C33+C49+C77</f>
        <v>3820962.2899999996</v>
      </c>
      <c r="D180" s="465">
        <f>D11+D15+D20+D33+D49+D77</f>
        <v>2106719.4</v>
      </c>
      <c r="E180" s="374">
        <f t="shared" si="4"/>
        <v>55.13583333480112</v>
      </c>
    </row>
    <row r="181" spans="1:5" x14ac:dyDescent="0.25">
      <c r="C181" s="337"/>
      <c r="D181" s="337"/>
      <c r="E181" s="337"/>
    </row>
  </sheetData>
  <mergeCells count="4">
    <mergeCell ref="A8:B8"/>
    <mergeCell ref="A2:E2"/>
    <mergeCell ref="A3:E3"/>
    <mergeCell ref="A33:B33"/>
  </mergeCells>
  <pageMargins left="0.7" right="0.7" top="0.75" bottom="0.75" header="0.3" footer="0.3"/>
  <pageSetup paperSize="9" scale="97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RAČUN  PRIHODA I RASHODA</vt:lpstr>
      <vt:lpstr>RAČUN PRIHODA I RASHODA-IZVORI</vt:lpstr>
      <vt:lpstr>Račun financiranja</vt:lpstr>
      <vt:lpstr>Rashodi -funkcijska</vt:lpstr>
      <vt:lpstr>POSEBNI_DIO_</vt:lpstr>
      <vt:lpstr>List1</vt:lpstr>
      <vt:lpstr>POSEBNI_DIO_!Podrucje_ispisa</vt:lpstr>
      <vt:lpstr>'RAČUN PRIHODA I RASHODA-IZVORI'!Podrucje_ispisa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sbencik</cp:lastModifiedBy>
  <cp:lastPrinted>2025-07-23T12:45:32Z</cp:lastPrinted>
  <dcterms:created xsi:type="dcterms:W3CDTF">2022-08-26T07:26:16Z</dcterms:created>
  <dcterms:modified xsi:type="dcterms:W3CDTF">2025-07-25T09:17:54Z</dcterms:modified>
</cp:coreProperties>
</file>