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AŽETAK" sheetId="12" r:id="rId1"/>
    <sheet name="RAČUN  PRIHODA I RASHODA" sheetId="13" r:id="rId2"/>
    <sheet name="RAČUN PRIHODA I RASHODA-IZVORI" sheetId="7" r:id="rId3"/>
    <sheet name="Račun financiranja" sheetId="14" r:id="rId4"/>
    <sheet name="Rashodi -funkcijska" sheetId="9" r:id="rId5"/>
    <sheet name="POSEBNI_DIO_" sheetId="3" r:id="rId6"/>
    <sheet name="List1" sheetId="16" r:id="rId7"/>
  </sheets>
  <definedNames>
    <definedName name="_xlnm.Print_Area" localSheetId="5">POSEBNI_DIO_!$A$2:$J$61</definedName>
    <definedName name="_xlnm.Print_Area" localSheetId="2">'RAČUN PRIHODA I RASHODA-IZVORI'!$A$1:$I$83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57" i="3"/>
  <c r="D23" i="3" l="1"/>
  <c r="E23" i="3"/>
  <c r="G23" i="3"/>
  <c r="H23" i="3"/>
  <c r="I23" i="3"/>
  <c r="J18" i="3"/>
  <c r="E18" i="3"/>
  <c r="D18" i="3"/>
  <c r="H74" i="7"/>
  <c r="H75" i="7"/>
  <c r="H76" i="7"/>
  <c r="H73" i="7"/>
  <c r="G45" i="7"/>
  <c r="F21" i="7"/>
  <c r="G21" i="7"/>
  <c r="I7" i="7"/>
  <c r="I28" i="12" l="1"/>
  <c r="I27" i="12" l="1"/>
  <c r="I9" i="12" l="1"/>
  <c r="I10" i="12"/>
  <c r="I11" i="12"/>
  <c r="I12" i="12"/>
  <c r="I13" i="12"/>
  <c r="J8" i="12"/>
  <c r="J14" i="12" s="1"/>
  <c r="J11" i="12"/>
  <c r="I14" i="12" l="1"/>
  <c r="J22" i="12"/>
  <c r="I8" i="12"/>
  <c r="H22" i="12" l="1"/>
  <c r="H11" i="12"/>
  <c r="H8" i="12"/>
  <c r="H14" i="12" s="1"/>
  <c r="F12" i="3" l="1"/>
  <c r="F13" i="3"/>
  <c r="F14" i="3"/>
  <c r="F15" i="3"/>
  <c r="F16" i="3"/>
  <c r="F20" i="3"/>
  <c r="F22" i="3"/>
  <c r="F29" i="3"/>
  <c r="F31" i="3"/>
  <c r="F32" i="3"/>
  <c r="F43" i="3"/>
  <c r="F45" i="3"/>
  <c r="F51" i="3"/>
  <c r="F53" i="3"/>
  <c r="F54" i="3"/>
  <c r="F55" i="3"/>
  <c r="F56" i="3"/>
  <c r="K32" i="13"/>
  <c r="K33" i="13"/>
  <c r="K35" i="13"/>
  <c r="K37" i="13"/>
  <c r="K15" i="13"/>
  <c r="K17" i="13"/>
  <c r="K19" i="13"/>
  <c r="G37" i="3"/>
  <c r="H37" i="3"/>
  <c r="I37" i="3"/>
  <c r="J42" i="3"/>
  <c r="G40" i="3"/>
  <c r="H40" i="3"/>
  <c r="I40" i="3"/>
  <c r="F35" i="3" l="1"/>
  <c r="J34" i="3"/>
  <c r="J38" i="3"/>
  <c r="J47" i="3" l="1"/>
  <c r="F34" i="3"/>
  <c r="J46" i="3"/>
  <c r="J50" i="3" l="1"/>
  <c r="J60" i="3" l="1"/>
  <c r="J11" i="3"/>
  <c r="J17" i="3" s="1"/>
  <c r="F41" i="3"/>
  <c r="E36" i="3"/>
  <c r="F36" i="3" s="1"/>
  <c r="E11" i="3"/>
  <c r="E12" i="9"/>
  <c r="E13" i="9"/>
  <c r="E11" i="9"/>
  <c r="H78" i="7"/>
  <c r="H77" i="7"/>
  <c r="F58" i="3" l="1"/>
  <c r="E28" i="3"/>
  <c r="E33" i="3" s="1"/>
  <c r="E42" i="3"/>
  <c r="F42" i="3" s="1"/>
  <c r="F49" i="3"/>
  <c r="E24" i="3"/>
  <c r="E27" i="3" s="1"/>
  <c r="F40" i="3"/>
  <c r="F26" i="3"/>
  <c r="F21" i="3"/>
  <c r="F25" i="3"/>
  <c r="J37" i="3"/>
  <c r="F11" i="3"/>
  <c r="E17" i="3"/>
  <c r="F17" i="3" s="1"/>
  <c r="I24" i="7"/>
  <c r="E57" i="3" l="1"/>
  <c r="E60" i="3" s="1"/>
  <c r="F60" i="3" s="1"/>
  <c r="F59" i="3"/>
  <c r="E50" i="3"/>
  <c r="F50" i="3" s="1"/>
  <c r="F44" i="3"/>
  <c r="E47" i="3"/>
  <c r="F47" i="3" s="1"/>
  <c r="F48" i="3"/>
  <c r="F19" i="3"/>
  <c r="F23" i="3" s="1"/>
  <c r="J24" i="3"/>
  <c r="F39" i="3"/>
  <c r="E38" i="3"/>
  <c r="F30" i="3"/>
  <c r="J28" i="3"/>
  <c r="F28" i="3" s="1"/>
  <c r="I35" i="7"/>
  <c r="F57" i="3" l="1"/>
  <c r="J33" i="3"/>
  <c r="F33" i="3" s="1"/>
  <c r="F18" i="3"/>
  <c r="F38" i="3"/>
  <c r="E46" i="3"/>
  <c r="J27" i="3"/>
  <c r="F27" i="3" s="1"/>
  <c r="F24" i="3"/>
  <c r="I82" i="7"/>
  <c r="J61" i="3" l="1"/>
  <c r="F46" i="3"/>
  <c r="E37" i="3"/>
  <c r="F37" i="3" s="1"/>
  <c r="H49" i="7"/>
  <c r="H51" i="7"/>
  <c r="H53" i="7"/>
  <c r="H62" i="7"/>
  <c r="H64" i="7"/>
  <c r="H69" i="7"/>
  <c r="H13" i="7"/>
  <c r="H14" i="7"/>
  <c r="H16" i="7"/>
  <c r="H19" i="7"/>
  <c r="H20" i="7"/>
  <c r="H23" i="7"/>
  <c r="H32" i="7"/>
  <c r="H21" i="7" l="1"/>
  <c r="I76" i="7"/>
  <c r="I73" i="7"/>
  <c r="I59" i="7" l="1"/>
  <c r="I18" i="7"/>
  <c r="I11" i="7"/>
  <c r="I17" i="7" s="1"/>
  <c r="I21" i="7"/>
  <c r="H48" i="7" l="1"/>
  <c r="I61" i="7"/>
  <c r="I46" i="7"/>
  <c r="H46" i="7" s="1"/>
  <c r="I55" i="7"/>
  <c r="I50" i="7"/>
  <c r="I10" i="7" l="1"/>
  <c r="I36" i="7" s="1"/>
  <c r="H9" i="7"/>
  <c r="I54" i="7"/>
  <c r="I66" i="7"/>
  <c r="I72" i="7" s="1"/>
  <c r="I43" i="7"/>
  <c r="I45" i="7" s="1"/>
  <c r="I65" i="7"/>
  <c r="I25" i="7"/>
  <c r="I58" i="7"/>
  <c r="I8" i="7"/>
  <c r="K16" i="13"/>
  <c r="K14" i="13"/>
  <c r="I13" i="13"/>
  <c r="L13" i="13" l="1"/>
  <c r="K13" i="13" s="1"/>
  <c r="K18" i="13"/>
  <c r="I83" i="7"/>
  <c r="E61" i="3"/>
  <c r="F61" i="3" s="1"/>
  <c r="L34" i="13" l="1"/>
  <c r="L29" i="13"/>
  <c r="L22" i="13"/>
  <c r="L38" i="13" l="1"/>
  <c r="G8" i="7"/>
  <c r="H8" i="7" s="1"/>
  <c r="G10" i="7"/>
  <c r="H10" i="7" s="1"/>
  <c r="H34" i="7" l="1"/>
  <c r="G31" i="7"/>
  <c r="H31" i="7" s="1"/>
  <c r="G24" i="7"/>
  <c r="H24" i="7" s="1"/>
  <c r="G22" i="7"/>
  <c r="H22" i="7" s="1"/>
  <c r="G18" i="7"/>
  <c r="H18" i="7" s="1"/>
  <c r="H6" i="7"/>
  <c r="H7" i="7" l="1"/>
  <c r="H5" i="7"/>
  <c r="G59" i="7"/>
  <c r="K30" i="13"/>
  <c r="J20" i="13"/>
  <c r="K20" i="13" s="1"/>
  <c r="K21" i="13"/>
  <c r="H67" i="7"/>
  <c r="H68" i="7"/>
  <c r="H80" i="7"/>
  <c r="H81" i="7"/>
  <c r="H43" i="7"/>
  <c r="H45" i="7" s="1"/>
  <c r="H44" i="7"/>
  <c r="H56" i="7"/>
  <c r="H47" i="7"/>
  <c r="G33" i="7"/>
  <c r="H33" i="7" s="1"/>
  <c r="G7" i="7"/>
  <c r="H26" i="7"/>
  <c r="H57" i="7"/>
  <c r="J22" i="13"/>
  <c r="K22" i="13" s="1"/>
  <c r="K31" i="13"/>
  <c r="H60" i="7" l="1"/>
  <c r="G5" i="7"/>
  <c r="J34" i="13"/>
  <c r="K34" i="13" s="1"/>
  <c r="K36" i="13"/>
  <c r="G61" i="7"/>
  <c r="H61" i="7" s="1"/>
  <c r="H63" i="7"/>
  <c r="G50" i="7"/>
  <c r="H50" i="7" s="1"/>
  <c r="H52" i="7"/>
  <c r="G73" i="7"/>
  <c r="G66" i="7"/>
  <c r="G76" i="7"/>
  <c r="H59" i="7"/>
  <c r="G11" i="7"/>
  <c r="H11" i="7" s="1"/>
  <c r="G25" i="7"/>
  <c r="H25" i="7" s="1"/>
  <c r="G27" i="7"/>
  <c r="H27" i="7" s="1"/>
  <c r="G35" i="7"/>
  <c r="H35" i="7" s="1"/>
  <c r="G55" i="7"/>
  <c r="H55" i="7" s="1"/>
  <c r="J29" i="13"/>
  <c r="D47" i="3"/>
  <c r="D50" i="3" s="1"/>
  <c r="D36" i="3"/>
  <c r="C57" i="3" l="1"/>
  <c r="G65" i="7"/>
  <c r="H65" i="7" s="1"/>
  <c r="J38" i="13"/>
  <c r="K38" i="13" s="1"/>
  <c r="K29" i="13"/>
  <c r="G72" i="7"/>
  <c r="H72" i="7" s="1"/>
  <c r="H66" i="7"/>
  <c r="G54" i="7"/>
  <c r="H54" i="7" s="1"/>
  <c r="G17" i="7"/>
  <c r="H17" i="7" s="1"/>
  <c r="G58" i="7"/>
  <c r="H58" i="7" s="1"/>
  <c r="D11" i="3"/>
  <c r="D17" i="3" l="1"/>
  <c r="G83" i="7"/>
  <c r="G36" i="7"/>
  <c r="H36" i="7" s="1"/>
  <c r="D57" i="3"/>
  <c r="D42" i="3"/>
  <c r="D38" i="3"/>
  <c r="D28" i="3"/>
  <c r="D33" i="3" s="1"/>
  <c r="D24" i="3"/>
  <c r="D27" i="3" s="1"/>
  <c r="F61" i="7"/>
  <c r="F59" i="7"/>
  <c r="F50" i="7"/>
  <c r="F43" i="7"/>
  <c r="F45" i="7" s="1"/>
  <c r="F25" i="7"/>
  <c r="F31" i="7"/>
  <c r="F33" i="7"/>
  <c r="F35" i="7" s="1"/>
  <c r="F24" i="7"/>
  <c r="F22" i="7"/>
  <c r="F18" i="7"/>
  <c r="F11" i="7"/>
  <c r="F17" i="7" s="1"/>
  <c r="F7" i="7"/>
  <c r="F5" i="7" s="1"/>
  <c r="I34" i="13"/>
  <c r="G8" i="12"/>
  <c r="G11" i="12"/>
  <c r="F65" i="7" l="1"/>
  <c r="D60" i="3"/>
  <c r="I20" i="13"/>
  <c r="D46" i="3"/>
  <c r="F66" i="7"/>
  <c r="F72" i="7" s="1"/>
  <c r="F55" i="7"/>
  <c r="F73" i="7"/>
  <c r="F76" i="7"/>
  <c r="F27" i="7"/>
  <c r="F36" i="7" s="1"/>
  <c r="G14" i="12"/>
  <c r="C54" i="3"/>
  <c r="C42" i="3"/>
  <c r="C36" i="3"/>
  <c r="C11" i="3"/>
  <c r="B12" i="9"/>
  <c r="B11" i="9" s="1"/>
  <c r="E61" i="7"/>
  <c r="E59" i="7"/>
  <c r="E50" i="7"/>
  <c r="E43" i="7"/>
  <c r="E45" i="7" s="1"/>
  <c r="E33" i="7"/>
  <c r="E35" i="7" s="1"/>
  <c r="E31" i="7"/>
  <c r="E24" i="7"/>
  <c r="E22" i="7"/>
  <c r="E21" i="7"/>
  <c r="E10" i="7"/>
  <c r="H34" i="13"/>
  <c r="H20" i="13"/>
  <c r="F22" i="12"/>
  <c r="F28" i="12" s="1"/>
  <c r="F29" i="12" s="1"/>
  <c r="F11" i="12"/>
  <c r="F8" i="12"/>
  <c r="F14" i="12" s="1"/>
  <c r="C17" i="3" l="1"/>
  <c r="E65" i="7"/>
  <c r="D37" i="3"/>
  <c r="D61" i="3" s="1"/>
  <c r="I22" i="13"/>
  <c r="I29" i="13"/>
  <c r="I38" i="13" s="1"/>
  <c r="F46" i="7"/>
  <c r="F54" i="7" s="1"/>
  <c r="E7" i="7"/>
  <c r="E5" i="7" s="1"/>
  <c r="E55" i="7"/>
  <c r="E58" i="7" s="1"/>
  <c r="C28" i="3"/>
  <c r="C33" i="3" s="1"/>
  <c r="F58" i="7"/>
  <c r="E27" i="7"/>
  <c r="E25" i="7"/>
  <c r="E66" i="7"/>
  <c r="E72" i="7" s="1"/>
  <c r="C23" i="3"/>
  <c r="C18" i="3" s="1"/>
  <c r="C24" i="3"/>
  <c r="C27" i="3" s="1"/>
  <c r="C60" i="3"/>
  <c r="E18" i="7"/>
  <c r="E11" i="7"/>
  <c r="E17" i="7" s="1"/>
  <c r="E73" i="7"/>
  <c r="E76" i="7"/>
  <c r="H13" i="13"/>
  <c r="H22" i="13" s="1"/>
  <c r="F83" i="7" l="1"/>
  <c r="E36" i="7"/>
  <c r="H29" i="13"/>
  <c r="H38" i="13" s="1"/>
  <c r="E46" i="7"/>
  <c r="E54" i="7" s="1"/>
  <c r="E83" i="7" s="1"/>
  <c r="C38" i="3"/>
  <c r="C47" i="3"/>
  <c r="C50" i="3" s="1"/>
  <c r="C46" i="3" l="1"/>
  <c r="C37" i="3" s="1"/>
  <c r="C61" i="3" s="1"/>
  <c r="G17" i="3"/>
  <c r="H17" i="3"/>
  <c r="I17" i="3"/>
  <c r="H29" i="12" l="1"/>
  <c r="G22" i="12"/>
  <c r="I22" i="12"/>
  <c r="H82" i="7" l="1"/>
  <c r="H83" i="7" s="1"/>
</calcChain>
</file>

<file path=xl/sharedStrings.xml><?xml version="1.0" encoding="utf-8"?>
<sst xmlns="http://schemas.openxmlformats.org/spreadsheetml/2006/main" count="290" uniqueCount="138">
  <si>
    <t>PRIHODI UKUPNO</t>
  </si>
  <si>
    <t>PRIHODI POSLOVANJA</t>
  </si>
  <si>
    <t>PRIHODI OD PRODAJE NEFINANCIJSKE IMOVINE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</si>
  <si>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</si>
  <si>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</si>
  <si>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</si>
  <si>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</si>
  <si>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</si>
  <si>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</si>
  <si>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</si>
  <si>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</si>
  <si>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</si>
  <si>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</si>
  <si>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Ukupni rashodi</t>
  </si>
  <si>
    <t>I. OPĆI DIO</t>
  </si>
  <si>
    <t>Razred</t>
  </si>
  <si>
    <t>Ostale pomoći</t>
  </si>
  <si>
    <t xml:space="preserve">Prihodi za posebne namjene </t>
  </si>
  <si>
    <t xml:space="preserve"> Vlastiti prihodi </t>
  </si>
  <si>
    <t>11</t>
  </si>
  <si>
    <t>Opći prihodi i primici</t>
  </si>
  <si>
    <t xml:space="preserve"> Opći prihodi i primici</t>
  </si>
  <si>
    <t xml:space="preserve"> Prihodi za posebne namjene </t>
  </si>
  <si>
    <t>41</t>
  </si>
  <si>
    <t>RASHODI POSLOVANJA</t>
  </si>
  <si>
    <t xml:space="preserve">A. RAČUN PRIHODA I RASHODA </t>
  </si>
  <si>
    <t>BROJČANA OZNAKA I NAZIV</t>
  </si>
  <si>
    <t>Šifra</t>
  </si>
  <si>
    <t>Naziv</t>
  </si>
  <si>
    <t>Vlastiti prihodi</t>
  </si>
  <si>
    <t>II. POSEBNI DIO</t>
  </si>
  <si>
    <t>Ukupni prihodi</t>
  </si>
  <si>
    <t>Prihodi od imovine</t>
  </si>
  <si>
    <t>Prihodi od prodaje proizvoda i robe te pruženih usluga</t>
  </si>
  <si>
    <t>RASHODI</t>
  </si>
  <si>
    <t xml:space="preserve">Skupina/podskupina/odjeljak </t>
  </si>
  <si>
    <t xml:space="preserve">UKUPNO RASHODI </t>
  </si>
  <si>
    <t>Prihodi od prodaje proizvedene dug.im.</t>
  </si>
  <si>
    <t>Prihodi od pristojbi</t>
  </si>
  <si>
    <t>Prihodi od prodaje nef.im. I naplate štete od osig.</t>
  </si>
  <si>
    <t>32</t>
  </si>
  <si>
    <t>44</t>
  </si>
  <si>
    <t>Decentralizirana sredstva</t>
  </si>
  <si>
    <t xml:space="preserve">Ostali rashodi </t>
  </si>
  <si>
    <t>Rashodi za nabavu neproizv.dug.imovine</t>
  </si>
  <si>
    <t>4</t>
  </si>
  <si>
    <t>45</t>
  </si>
  <si>
    <t>Rashodi za dodatna ulaganja na nef.imovini</t>
  </si>
  <si>
    <t>Prihodi od nef.imovine i naknade štete osig.</t>
  </si>
  <si>
    <t>52</t>
  </si>
  <si>
    <t>07 Zdravstvo</t>
  </si>
  <si>
    <t>074 Službe javnog zdravstva</t>
  </si>
  <si>
    <t>Monitoring vodoobskrbnog sustava u MŽ</t>
  </si>
  <si>
    <t>Monitoring invazivnih vrsta komaraca</t>
  </si>
  <si>
    <t>Decentralizirane funkcije u zdravstvu</t>
  </si>
  <si>
    <t>PROGRAM</t>
  </si>
  <si>
    <t>AKTIVNOST 1009A100904</t>
  </si>
  <si>
    <t>AKTIVNOST 1009A100917</t>
  </si>
  <si>
    <t>AKTIVNOST 1009A100901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</si>
  <si>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</si>
  <si>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</si>
  <si>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</si>
  <si>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</si>
  <si>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</si>
  <si>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</si>
  <si>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subjekta unutar općeg proračuna</t>
  </si>
  <si>
    <t>Prihodi od pristojbi po posebnim propisima</t>
  </si>
  <si>
    <t>Ostali prihodi</t>
  </si>
  <si>
    <t>Prihodi od prodaje dugotrajne imovine</t>
  </si>
  <si>
    <t>UKUPNO:</t>
  </si>
  <si>
    <t>Financijski  rashodi</t>
  </si>
  <si>
    <t>Rashodi za nabavu proizvedene dugotrajne imovine</t>
  </si>
  <si>
    <t>Rashodi za dodatna ulaganja na nefinancijskoj imovini</t>
  </si>
  <si>
    <t>RAČUN PRIHODA I RASHODA</t>
  </si>
  <si>
    <t>NAZIV</t>
  </si>
  <si>
    <t>BROJČANA OZNAKA</t>
  </si>
  <si>
    <t>IZVOR</t>
  </si>
  <si>
    <t>IZVJEŠTAJ PO PROGRAMSKOJ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</si>
  <si>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</si>
  <si>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</si>
  <si>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</si>
  <si>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</si>
  <si>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RASHODI ZA NABAVU NEFINANCIJSKE IMOVINE</t>
  </si>
  <si>
    <t>PLAN 2024.</t>
  </si>
  <si>
    <t>Pomoći EU</t>
  </si>
  <si>
    <t>RASHODI ZA NABAVU NEF.IMOVINE</t>
  </si>
  <si>
    <t xml:space="preserve"> PRIHODI I RASHODI PREMA EKONOMSKOJ KLASIFIKACIJI</t>
  </si>
  <si>
    <t>PRIHODI I RASHODI PREMA IZVORIMA FINANCIRANJA</t>
  </si>
  <si>
    <t xml:space="preserve"> RASHODI PREMA FUNKCIJSKOG KLASIFIKACIJI</t>
  </si>
  <si>
    <t xml:space="preserve"> RAČUN FINANCIRANJA PREMA EKONOMSKOJ KLASIFIKACIJI </t>
  </si>
  <si>
    <t>I.OPĆI DIO</t>
  </si>
  <si>
    <t>A) SAŽETAK RAČUNA PRIHODA I RASHODA</t>
  </si>
  <si>
    <t>RAZLIKA - VIŠAK / MANJAK</t>
  </si>
  <si>
    <t>B) SAŽETAK RAČUNA FINANCIRANJA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</si>
  <si>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</si>
  <si>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</si>
  <si>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</si>
  <si>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</si>
  <si>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</si>
  <si>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</si>
  <si>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Plan za 2024.</t>
  </si>
  <si>
    <t>AKTIVNOST A100002: Centralno financiranje specijalizacija</t>
  </si>
  <si>
    <t>izvor financiranja 11</t>
  </si>
  <si>
    <t>izvor financiranja 44</t>
  </si>
  <si>
    <t>izvor financiranja 51</t>
  </si>
  <si>
    <t>Program usmjeren  unapređenju mentalnog zdravlja, prevenciji i liječenju ovisnosti u Međimurskoj županiji</t>
  </si>
  <si>
    <t>izvor financiranja 52</t>
  </si>
  <si>
    <t>Savjetovalište za prevenciju prekomjerne tjelesne težine i debljine</t>
  </si>
  <si>
    <t>izvor financiranja 31</t>
  </si>
  <si>
    <t>AKTIVNOST A100003</t>
  </si>
  <si>
    <t>AKTIVNOST A100004</t>
  </si>
  <si>
    <t>Izvor financiranja 43</t>
  </si>
  <si>
    <t>Izvod financiranja 71</t>
  </si>
  <si>
    <t>Izvor financiranja  52</t>
  </si>
  <si>
    <t>AKTIVNOST A100001</t>
  </si>
  <si>
    <t>Redovna djelatnost</t>
  </si>
  <si>
    <t>Prihodi iz nadležnog proračuna i HZZO-a</t>
  </si>
  <si>
    <t>PROVOĐENJE ZDRAVSTVENE ZAŠTITE</t>
  </si>
  <si>
    <t>I.Izmjene i dopune financijskog plana za 2024.g.</t>
  </si>
  <si>
    <t>II.Izmjene i dopune financijskog plana za 2024.g.</t>
  </si>
  <si>
    <t>Povećanje/smanjenje</t>
  </si>
  <si>
    <t>ZA 2024. GODINU</t>
  </si>
  <si>
    <t>izvor financiranja 43</t>
  </si>
  <si>
    <t>Prihodi za posebne namjene</t>
  </si>
  <si>
    <t>III.Izmjene i dopune financijskog plana za 2024.g.</t>
  </si>
  <si>
    <t>povećanje/smanjenje</t>
  </si>
  <si>
    <t>Dodatna ulaganja na nefinancijskoj imovini</t>
  </si>
  <si>
    <t>Donacije</t>
  </si>
  <si>
    <t>AKTIVNOST 1009A100924</t>
  </si>
  <si>
    <t>Promocija preventivnih javno zdravstvenih programa</t>
  </si>
  <si>
    <t>Dodatna ulaganja na nefin.imovini</t>
  </si>
  <si>
    <t>Izvor financiranja 61</t>
  </si>
  <si>
    <t>UKUPNO RASHODI</t>
  </si>
  <si>
    <t>III. IZMJENE I DOPUNE FINANCIJSKOG PLANA ZAVODA ZA JAVNO ZDRAVSTVO MEĐIMURSKE ŽUPANIJE ZA 2024. GODINU</t>
  </si>
  <si>
    <t>Povećanje/    smanjenje</t>
  </si>
  <si>
    <t>III. IZMJENE I DOPUNE FINANCIJSKOG PLANA ZAVODA ZA JAVNO ZDRAVSTVO MEĐIMURSKE ŽUPANIJE</t>
  </si>
  <si>
    <t>III. Izmjene i dopune financijskog plana za 2024.g.</t>
  </si>
  <si>
    <r>
      <t xml:space="preserve">Rashodi za nabavu neproizvedene </t>
    </r>
    <r>
      <rPr>
        <sz val="12"/>
        <rFont val="Times New Roman"/>
        <family val="1"/>
        <charset val="238"/>
      </rPr>
      <t>dugotrajne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imovine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</si>
</sst>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4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b/>
      <i/>
      <sz val="12"/>
      <color rgb="FF00206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5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indexed="1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400">
    <xf numFmtId="0" fontId="0" fillId="0" borderId="0" xfId="0"/>
    <xf numFmtId="3" fontId="10" fillId="0" borderId="0" xfId="0" applyNumberFormat="1" applyFont="1" applyAlignment="1">
      <alignment vertical="center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1" fillId="5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9" fontId="10" fillId="2" borderId="5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/>
    </xf>
    <xf numFmtId="0" fontId="9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right" vertical="center"/>
    </xf>
    <xf numFmtId="0" fontId="11" fillId="7" borderId="5" xfId="0" applyFont="1" applyFill="1" applyBorder="1" applyAlignment="1">
      <alignment horizontal="center" vertical="center"/>
    </xf>
    <xf numFmtId="49" fontId="11" fillId="7" borderId="5" xfId="0" applyNumberFormat="1" applyFont="1" applyFill="1" applyBorder="1" applyAlignment="1">
      <alignment horizontal="left" vertical="center" wrapText="1"/>
    </xf>
    <xf numFmtId="4" fontId="11" fillId="7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49" fontId="10" fillId="5" borderId="5" xfId="0" applyNumberFormat="1" applyFont="1" applyFill="1" applyBorder="1" applyAlignment="1">
      <alignment horizontal="left" vertical="center" wrapText="1"/>
    </xf>
    <xf numFmtId="4" fontId="12" fillId="5" borderId="5" xfId="0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7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7" borderId="5" xfId="0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5" xfId="0" applyNumberFormat="1" applyFont="1" applyBorder="1" applyAlignment="1">
      <alignment horizontal="right" vertical="center"/>
    </xf>
    <xf numFmtId="4" fontId="9" fillId="2" borderId="5" xfId="0" applyNumberFormat="1" applyFont="1" applyFill="1" applyBorder="1" applyAlignment="1">
      <alignment vertical="center"/>
    </xf>
    <xf numFmtId="49" fontId="11" fillId="7" borderId="5" xfId="0" applyNumberFormat="1" applyFont="1" applyFill="1" applyBorder="1" applyAlignment="1">
      <alignment horizontal="right" vertical="center"/>
    </xf>
    <xf numFmtId="49" fontId="11" fillId="7" borderId="5" xfId="0" applyNumberFormat="1" applyFont="1" applyFill="1" applyBorder="1" applyAlignment="1">
      <alignment vertical="center"/>
    </xf>
    <xf numFmtId="4" fontId="11" fillId="7" borderId="5" xfId="0" applyNumberFormat="1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49" fontId="10" fillId="5" borderId="5" xfId="0" applyNumberFormat="1" applyFont="1" applyFill="1" applyBorder="1" applyAlignment="1">
      <alignment vertical="center"/>
    </xf>
    <xf numFmtId="49" fontId="11" fillId="7" borderId="5" xfId="0" applyNumberFormat="1" applyFont="1" applyFill="1" applyBorder="1" applyAlignment="1">
      <alignment horizontal="left" vertical="center"/>
    </xf>
    <xf numFmtId="4" fontId="9" fillId="7" borderId="5" xfId="0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 applyAlignment="1">
      <alignment horizontal="right" vertical="center" wrapText="1"/>
    </xf>
    <xf numFmtId="4" fontId="12" fillId="5" borderId="5" xfId="0" applyNumberFormat="1" applyFont="1" applyFill="1" applyBorder="1" applyAlignment="1">
      <alignment horizontal="right" vertical="center" wrapText="1"/>
    </xf>
    <xf numFmtId="49" fontId="11" fillId="6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15" fillId="4" borderId="5" xfId="0" applyNumberFormat="1" applyFont="1" applyFill="1" applyBorder="1" applyAlignment="1" applyProtection="1">
      <alignment horizontal="center" vertical="center" wrapText="1"/>
    </xf>
    <xf numFmtId="0" fontId="16" fillId="3" borderId="5" xfId="0" applyNumberFormat="1" applyFont="1" applyFill="1" applyBorder="1" applyAlignment="1" applyProtection="1">
      <alignment horizontal="left" vertical="center" wrapText="1"/>
    </xf>
    <xf numFmtId="3" fontId="17" fillId="3" borderId="5" xfId="0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 applyProtection="1">
      <alignment horizontal="left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5" xfId="0" applyNumberFormat="1" applyFont="1" applyFill="1" applyBorder="1" applyAlignment="1" applyProtection="1">
      <alignment horizontal="left" vertical="center"/>
    </xf>
    <xf numFmtId="0" fontId="16" fillId="3" borderId="5" xfId="0" applyNumberFormat="1" applyFont="1" applyFill="1" applyBorder="1" applyAlignment="1" applyProtection="1">
      <alignment vertical="center" wrapText="1"/>
    </xf>
    <xf numFmtId="0" fontId="18" fillId="3" borderId="5" xfId="0" applyNumberFormat="1" applyFont="1" applyFill="1" applyBorder="1" applyAlignment="1" applyProtection="1">
      <alignment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/>
    <xf numFmtId="0" fontId="17" fillId="0" borderId="5" xfId="0" applyNumberFormat="1" applyFont="1" applyFill="1" applyBorder="1" applyAlignment="1" applyProtection="1">
      <alignment horizontal="center"/>
    </xf>
    <xf numFmtId="4" fontId="17" fillId="0" borderId="5" xfId="0" applyNumberFormat="1" applyFont="1" applyFill="1" applyBorder="1" applyAlignment="1" applyProtection="1">
      <alignment vertical="center" wrapText="1"/>
    </xf>
    <xf numFmtId="4" fontId="19" fillId="0" borderId="5" xfId="0" applyNumberFormat="1" applyFont="1" applyBorder="1"/>
    <xf numFmtId="0" fontId="19" fillId="0" borderId="0" xfId="0" applyFont="1" applyAlignment="1">
      <alignment horizontal="right"/>
    </xf>
    <xf numFmtId="0" fontId="9" fillId="10" borderId="5" xfId="0" applyFont="1" applyFill="1" applyBorder="1"/>
    <xf numFmtId="164" fontId="9" fillId="10" borderId="5" xfId="0" applyNumberFormat="1" applyFont="1" applyFill="1" applyBorder="1" applyAlignment="1">
      <alignment horizontal="right" vertical="center"/>
    </xf>
    <xf numFmtId="164" fontId="9" fillId="10" borderId="5" xfId="0" applyNumberFormat="1" applyFont="1" applyFill="1" applyBorder="1" applyAlignment="1">
      <alignment horizontal="right"/>
    </xf>
    <xf numFmtId="0" fontId="15" fillId="10" borderId="5" xfId="0" applyNumberFormat="1" applyFont="1" applyFill="1" applyBorder="1" applyAlignment="1" applyProtection="1">
      <alignment horizontal="center"/>
    </xf>
    <xf numFmtId="4" fontId="15" fillId="10" borderId="5" xfId="0" applyNumberFormat="1" applyFont="1" applyFill="1" applyBorder="1" applyAlignment="1" applyProtection="1">
      <alignment vertical="center" wrapText="1"/>
    </xf>
    <xf numFmtId="4" fontId="15" fillId="10" borderId="5" xfId="0" applyNumberFormat="1" applyFont="1" applyFill="1" applyBorder="1" applyAlignment="1" applyProtection="1">
      <alignment horizontal="right" vertical="center"/>
    </xf>
    <xf numFmtId="4" fontId="15" fillId="10" borderId="5" xfId="0" applyNumberFormat="1" applyFont="1" applyFill="1" applyBorder="1" applyAlignment="1" applyProtection="1">
      <alignment vertical="center"/>
    </xf>
    <xf numFmtId="0" fontId="10" fillId="0" borderId="0" xfId="0" applyFont="1"/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22" fillId="0" borderId="0" xfId="0" applyFont="1"/>
    <xf numFmtId="0" fontId="23" fillId="0" borderId="0" xfId="0" applyFont="1"/>
    <xf numFmtId="0" fontId="9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4" fontId="9" fillId="0" borderId="7" xfId="7" applyNumberFormat="1" applyFont="1" applyBorder="1" applyAlignment="1">
      <alignment horizontal="center" vertical="center"/>
    </xf>
    <xf numFmtId="0" fontId="12" fillId="3" borderId="5" xfId="0" quotePrefix="1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vertical="center" wrapText="1"/>
    </xf>
    <xf numFmtId="0" fontId="25" fillId="0" borderId="0" xfId="0" applyFont="1" applyAlignment="1">
      <alignment horizontal="center" wrapText="1"/>
    </xf>
    <xf numFmtId="3" fontId="25" fillId="0" borderId="0" xfId="0" applyNumberFormat="1" applyFont="1"/>
    <xf numFmtId="3" fontId="26" fillId="0" borderId="0" xfId="0" applyNumberFormat="1" applyFont="1" applyAlignment="1">
      <alignment horizontal="left"/>
    </xf>
    <xf numFmtId="0" fontId="24" fillId="3" borderId="0" xfId="1" applyFont="1" applyFill="1" applyAlignment="1">
      <alignment horizontal="center" vertical="center" wrapText="1"/>
    </xf>
    <xf numFmtId="3" fontId="27" fillId="3" borderId="0" xfId="0" applyNumberFormat="1" applyFont="1" applyFill="1" applyAlignment="1">
      <alignment vertical="center"/>
    </xf>
    <xf numFmtId="3" fontId="27" fillId="5" borderId="0" xfId="0" applyNumberFormat="1" applyFont="1" applyFill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0" fontId="16" fillId="5" borderId="7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31" fillId="5" borderId="7" xfId="0" applyNumberFormat="1" applyFont="1" applyFill="1" applyBorder="1" applyAlignment="1">
      <alignment horizontal="left" vertical="center"/>
    </xf>
    <xf numFmtId="0" fontId="31" fillId="5" borderId="7" xfId="0" applyFont="1" applyFill="1" applyBorder="1" applyAlignment="1">
      <alignment horizontal="left" vertical="center" wrapText="1"/>
    </xf>
    <xf numFmtId="3" fontId="31" fillId="5" borderId="7" xfId="0" applyNumberFormat="1" applyFont="1" applyFill="1" applyBorder="1" applyAlignment="1">
      <alignment horizontal="right" vertical="center" wrapText="1"/>
    </xf>
    <xf numFmtId="0" fontId="16" fillId="5" borderId="7" xfId="0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left" vertical="center" wrapText="1"/>
    </xf>
    <xf numFmtId="4" fontId="31" fillId="5" borderId="7" xfId="0" applyNumberFormat="1" applyFont="1" applyFill="1" applyBorder="1" applyAlignment="1">
      <alignment horizontal="right" vertical="center" wrapText="1"/>
    </xf>
    <xf numFmtId="3" fontId="31" fillId="8" borderId="7" xfId="0" applyNumberFormat="1" applyFont="1" applyFill="1" applyBorder="1" applyAlignment="1">
      <alignment horizontal="left" vertical="center"/>
    </xf>
    <xf numFmtId="3" fontId="31" fillId="8" borderId="7" xfId="0" applyNumberFormat="1" applyFont="1" applyFill="1" applyBorder="1" applyAlignment="1">
      <alignment horizontal="left" vertical="center" wrapText="1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4" fontId="18" fillId="0" borderId="7" xfId="0" applyNumberFormat="1" applyFont="1" applyBorder="1" applyAlignment="1">
      <alignment horizontal="right" vertical="center"/>
    </xf>
    <xf numFmtId="0" fontId="31" fillId="9" borderId="7" xfId="0" applyFont="1" applyFill="1" applyBorder="1" applyAlignment="1">
      <alignment horizontal="left" vertical="center"/>
    </xf>
    <xf numFmtId="0" fontId="31" fillId="9" borderId="7" xfId="0" applyFont="1" applyFill="1" applyBorder="1" applyAlignment="1">
      <alignment horizontal="left" vertical="center" wrapText="1"/>
    </xf>
    <xf numFmtId="3" fontId="16" fillId="7" borderId="7" xfId="0" applyNumberFormat="1" applyFont="1" applyFill="1" applyBorder="1" applyAlignment="1">
      <alignment horizontal="left" vertical="center"/>
    </xf>
    <xf numFmtId="4" fontId="16" fillId="6" borderId="7" xfId="0" applyNumberFormat="1" applyFont="1" applyFill="1" applyBorder="1" applyAlignment="1">
      <alignment vertical="center"/>
    </xf>
    <xf numFmtId="4" fontId="16" fillId="9" borderId="7" xfId="0" applyNumberFormat="1" applyFont="1" applyFill="1" applyBorder="1" applyAlignment="1">
      <alignment vertical="center"/>
    </xf>
    <xf numFmtId="1" fontId="31" fillId="8" borderId="0" xfId="0" applyNumberFormat="1" applyFont="1" applyFill="1" applyBorder="1" applyAlignment="1">
      <alignment horizontal="center" vertical="center"/>
    </xf>
    <xf numFmtId="3" fontId="31" fillId="8" borderId="0" xfId="0" applyNumberFormat="1" applyFont="1" applyFill="1" applyBorder="1" applyAlignment="1">
      <alignment horizontal="left" vertical="center"/>
    </xf>
    <xf numFmtId="4" fontId="14" fillId="5" borderId="5" xfId="0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vertical="center"/>
    </xf>
    <xf numFmtId="4" fontId="10" fillId="3" borderId="7" xfId="1" applyNumberFormat="1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 wrapText="1"/>
    </xf>
    <xf numFmtId="4" fontId="16" fillId="8" borderId="7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9" fillId="12" borderId="5" xfId="0" applyFont="1" applyFill="1" applyBorder="1" applyAlignment="1">
      <alignment horizontal="center" vertical="center"/>
    </xf>
    <xf numFmtId="49" fontId="11" fillId="12" borderId="5" xfId="0" applyNumberFormat="1" applyFont="1" applyFill="1" applyBorder="1" applyAlignment="1">
      <alignment horizontal="right" vertical="center"/>
    </xf>
    <xf numFmtId="49" fontId="9" fillId="12" borderId="5" xfId="0" applyNumberFormat="1" applyFont="1" applyFill="1" applyBorder="1" applyAlignment="1">
      <alignment vertical="center"/>
    </xf>
    <xf numFmtId="4" fontId="11" fillId="12" borderId="5" xfId="0" applyNumberFormat="1" applyFont="1" applyFill="1" applyBorder="1" applyAlignment="1">
      <alignment horizontal="right" vertical="center" wrapText="1"/>
    </xf>
    <xf numFmtId="49" fontId="9" fillId="12" borderId="8" xfId="0" applyNumberFormat="1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vertical="center"/>
    </xf>
    <xf numFmtId="49" fontId="9" fillId="12" borderId="8" xfId="0" applyNumberFormat="1" applyFont="1" applyFill="1" applyBorder="1" applyAlignment="1">
      <alignment vertical="center"/>
    </xf>
    <xf numFmtId="4" fontId="9" fillId="12" borderId="8" xfId="0" applyNumberFormat="1" applyFont="1" applyFill="1" applyBorder="1" applyAlignment="1">
      <alignment horizontal="right" vertical="center" wrapText="1"/>
    </xf>
    <xf numFmtId="49" fontId="9" fillId="12" borderId="5" xfId="0" applyNumberFormat="1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right" vertical="center"/>
    </xf>
    <xf numFmtId="4" fontId="9" fillId="12" borderId="5" xfId="0" applyNumberFormat="1" applyFont="1" applyFill="1" applyBorder="1" applyAlignment="1">
      <alignment horizontal="right" vertical="center"/>
    </xf>
    <xf numFmtId="0" fontId="9" fillId="11" borderId="5" xfId="0" applyFont="1" applyFill="1" applyBorder="1" applyAlignment="1">
      <alignment vertical="center"/>
    </xf>
    <xf numFmtId="4" fontId="9" fillId="12" borderId="5" xfId="0" applyNumberFormat="1" applyFont="1" applyFill="1" applyBorder="1" applyAlignment="1">
      <alignment vertical="center"/>
    </xf>
    <xf numFmtId="0" fontId="10" fillId="12" borderId="5" xfId="0" applyFont="1" applyFill="1" applyBorder="1" applyAlignment="1">
      <alignment horizontal="right" vertical="center"/>
    </xf>
    <xf numFmtId="0" fontId="10" fillId="12" borderId="5" xfId="0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left" vertical="center" wrapText="1"/>
    </xf>
    <xf numFmtId="4" fontId="11" fillId="12" borderId="5" xfId="0" applyNumberFormat="1" applyFont="1" applyFill="1" applyBorder="1" applyAlignment="1">
      <alignment horizontal="right" vertical="center"/>
    </xf>
    <xf numFmtId="3" fontId="9" fillId="12" borderId="5" xfId="0" applyNumberFormat="1" applyFont="1" applyFill="1" applyBorder="1" applyAlignment="1">
      <alignment horizontal="center" vertical="center" wrapText="1"/>
    </xf>
    <xf numFmtId="3" fontId="9" fillId="12" borderId="5" xfId="0" applyNumberFormat="1" applyFont="1" applyFill="1" applyBorder="1" applyAlignment="1">
      <alignment horizontal="right" vertical="center" wrapText="1"/>
    </xf>
    <xf numFmtId="3" fontId="9" fillId="12" borderId="5" xfId="0" applyNumberFormat="1" applyFont="1" applyFill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right" vertical="center"/>
    </xf>
    <xf numFmtId="0" fontId="39" fillId="0" borderId="3" xfId="0" quotePrefix="1" applyFont="1" applyBorder="1" applyAlignment="1">
      <alignment horizontal="left" wrapText="1"/>
    </xf>
    <xf numFmtId="0" fontId="39" fillId="0" borderId="4" xfId="0" quotePrefix="1" applyFont="1" applyBorder="1" applyAlignment="1">
      <alignment horizontal="left" wrapText="1"/>
    </xf>
    <xf numFmtId="0" fontId="39" fillId="0" borderId="4" xfId="0" quotePrefix="1" applyFont="1" applyBorder="1" applyAlignment="1">
      <alignment horizontal="center" wrapText="1"/>
    </xf>
    <xf numFmtId="0" fontId="39" fillId="0" borderId="4" xfId="0" quotePrefix="1" applyNumberFormat="1" applyFont="1" applyFill="1" applyBorder="1" applyAlignment="1" applyProtection="1">
      <alignment horizontal="left"/>
    </xf>
    <xf numFmtId="0" fontId="39" fillId="3" borderId="5" xfId="0" applyNumberFormat="1" applyFont="1" applyFill="1" applyBorder="1" applyAlignment="1" applyProtection="1">
      <alignment horizontal="center" vertical="center" wrapText="1"/>
    </xf>
    <xf numFmtId="0" fontId="40" fillId="4" borderId="3" xfId="0" applyFont="1" applyFill="1" applyBorder="1" applyAlignment="1">
      <alignment horizontal="left" vertical="center"/>
    </xf>
    <xf numFmtId="0" fontId="41" fillId="4" borderId="4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4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wrapText="1"/>
    </xf>
    <xf numFmtId="4" fontId="24" fillId="0" borderId="0" xfId="0" applyNumberFormat="1" applyFont="1"/>
    <xf numFmtId="4" fontId="25" fillId="0" borderId="0" xfId="0" applyNumberFormat="1" applyFont="1"/>
    <xf numFmtId="4" fontId="13" fillId="7" borderId="14" xfId="0" applyNumberFormat="1" applyFont="1" applyFill="1" applyBorder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3" fontId="24" fillId="3" borderId="0" xfId="0" applyNumberFormat="1" applyFont="1" applyFill="1"/>
    <xf numFmtId="4" fontId="45" fillId="8" borderId="5" xfId="0" applyNumberFormat="1" applyFont="1" applyFill="1" applyBorder="1" applyAlignment="1">
      <alignment vertical="center" wrapText="1"/>
    </xf>
    <xf numFmtId="4" fontId="45" fillId="7" borderId="8" xfId="0" applyNumberFormat="1" applyFont="1" applyFill="1" applyBorder="1" applyAlignment="1">
      <alignment vertical="center" wrapText="1"/>
    </xf>
    <xf numFmtId="3" fontId="16" fillId="7" borderId="10" xfId="0" applyNumberFormat="1" applyFont="1" applyFill="1" applyBorder="1" applyAlignment="1">
      <alignment horizontal="left" vertical="center"/>
    </xf>
    <xf numFmtId="49" fontId="13" fillId="7" borderId="5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/>
    <xf numFmtId="3" fontId="31" fillId="8" borderId="0" xfId="0" applyNumberFormat="1" applyFont="1" applyFill="1" applyBorder="1" applyAlignment="1">
      <alignment horizontal="left" vertical="center" wrapText="1"/>
    </xf>
    <xf numFmtId="4" fontId="16" fillId="8" borderId="9" xfId="0" applyNumberFormat="1" applyFont="1" applyFill="1" applyBorder="1" applyAlignment="1">
      <alignment horizontal="right" vertical="center" wrapText="1"/>
    </xf>
    <xf numFmtId="4" fontId="45" fillId="6" borderId="8" xfId="0" applyNumberFormat="1" applyFont="1" applyFill="1" applyBorder="1" applyAlignment="1">
      <alignment vertical="center" wrapText="1"/>
    </xf>
    <xf numFmtId="3" fontId="16" fillId="7" borderId="5" xfId="0" applyNumberFormat="1" applyFont="1" applyFill="1" applyBorder="1" applyAlignment="1">
      <alignment horizontal="left" vertical="center"/>
    </xf>
    <xf numFmtId="49" fontId="13" fillId="7" borderId="5" xfId="0" applyNumberFormat="1" applyFont="1" applyFill="1" applyBorder="1" applyAlignment="1">
      <alignment vertical="center"/>
    </xf>
    <xf numFmtId="4" fontId="45" fillId="9" borderId="15" xfId="0" applyNumberFormat="1" applyFont="1" applyFill="1" applyBorder="1" applyAlignment="1">
      <alignment vertical="center" wrapText="1"/>
    </xf>
    <xf numFmtId="4" fontId="22" fillId="3" borderId="5" xfId="0" applyNumberFormat="1" applyFont="1" applyFill="1" applyBorder="1" applyAlignment="1">
      <alignment vertical="center" wrapText="1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4" fontId="13" fillId="8" borderId="15" xfId="0" applyNumberFormat="1" applyFont="1" applyFill="1" applyBorder="1" applyAlignment="1">
      <alignment vertical="center" wrapText="1"/>
    </xf>
    <xf numFmtId="1" fontId="31" fillId="12" borderId="5" xfId="0" applyNumberFormat="1" applyFont="1" applyFill="1" applyBorder="1" applyAlignment="1">
      <alignment horizontal="center" vertical="center"/>
    </xf>
    <xf numFmtId="3" fontId="31" fillId="12" borderId="5" xfId="0" applyNumberFormat="1" applyFont="1" applyFill="1" applyBorder="1" applyAlignment="1">
      <alignment horizontal="left" vertical="center"/>
    </xf>
    <xf numFmtId="4" fontId="13" fillId="12" borderId="5" xfId="0" applyNumberFormat="1" applyFont="1" applyFill="1" applyBorder="1" applyAlignment="1">
      <alignment vertical="center" wrapText="1"/>
    </xf>
    <xf numFmtId="4" fontId="25" fillId="0" borderId="0" xfId="0" applyNumberFormat="1" applyFont="1" applyAlignment="1">
      <alignment vertical="center"/>
    </xf>
    <xf numFmtId="4" fontId="14" fillId="5" borderId="5" xfId="0" applyNumberFormat="1" applyFont="1" applyFill="1" applyBorder="1" applyAlignment="1">
      <alignment vertical="center" wrapText="1"/>
    </xf>
    <xf numFmtId="4" fontId="17" fillId="0" borderId="5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/>
    <xf numFmtId="4" fontId="39" fillId="4" borderId="5" xfId="0" applyNumberFormat="1" applyFont="1" applyFill="1" applyBorder="1" applyAlignment="1">
      <alignment horizontal="right"/>
    </xf>
    <xf numFmtId="4" fontId="39" fillId="0" borderId="5" xfId="0" applyNumberFormat="1" applyFont="1" applyFill="1" applyBorder="1" applyAlignment="1">
      <alignment horizontal="right"/>
    </xf>
    <xf numFmtId="4" fontId="39" fillId="0" borderId="5" xfId="0" applyNumberFormat="1" applyFont="1" applyFill="1" applyBorder="1" applyAlignment="1" applyProtection="1">
      <alignment horizontal="right" wrapText="1"/>
    </xf>
    <xf numFmtId="4" fontId="39" fillId="0" borderId="5" xfId="0" applyNumberFormat="1" applyFont="1" applyBorder="1" applyAlignment="1">
      <alignment horizontal="right"/>
    </xf>
    <xf numFmtId="4" fontId="40" fillId="13" borderId="3" xfId="0" quotePrefix="1" applyNumberFormat="1" applyFont="1" applyFill="1" applyBorder="1" applyAlignment="1">
      <alignment horizontal="right"/>
    </xf>
    <xf numFmtId="4" fontId="40" fillId="13" borderId="5" xfId="0" applyNumberFormat="1" applyFont="1" applyFill="1" applyBorder="1" applyAlignment="1" applyProtection="1">
      <alignment horizontal="right" wrapText="1"/>
    </xf>
    <xf numFmtId="4" fontId="40" fillId="4" borderId="3" xfId="0" quotePrefix="1" applyNumberFormat="1" applyFont="1" applyFill="1" applyBorder="1" applyAlignment="1">
      <alignment horizontal="right"/>
    </xf>
    <xf numFmtId="4" fontId="40" fillId="4" borderId="5" xfId="0" quotePrefix="1" applyNumberFormat="1" applyFont="1" applyFill="1" applyBorder="1" applyAlignment="1">
      <alignment horizontal="right"/>
    </xf>
    <xf numFmtId="49" fontId="11" fillId="6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left" vertical="center"/>
    </xf>
    <xf numFmtId="49" fontId="45" fillId="7" borderId="5" xfId="0" applyNumberFormat="1" applyFont="1" applyFill="1" applyBorder="1" applyAlignment="1">
      <alignment vertical="center"/>
    </xf>
    <xf numFmtId="3" fontId="10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4" fontId="10" fillId="0" borderId="0" xfId="0" applyNumberFormat="1" applyFont="1"/>
    <xf numFmtId="3" fontId="9" fillId="6" borderId="5" xfId="0" applyNumberFormat="1" applyFont="1" applyFill="1" applyBorder="1" applyAlignment="1">
      <alignment vertical="center"/>
    </xf>
    <xf numFmtId="4" fontId="45" fillId="6" borderId="5" xfId="0" applyNumberFormat="1" applyFont="1" applyFill="1" applyBorder="1" applyAlignment="1">
      <alignment vertical="center" wrapText="1"/>
    </xf>
    <xf numFmtId="4" fontId="9" fillId="6" borderId="14" xfId="0" applyNumberFormat="1" applyFont="1" applyFill="1" applyBorder="1" applyAlignment="1">
      <alignment vertical="center"/>
    </xf>
    <xf numFmtId="4" fontId="10" fillId="3" borderId="7" xfId="1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Alignment="1">
      <alignment horizontal="right" vertical="center"/>
    </xf>
    <xf numFmtId="3" fontId="16" fillId="7" borderId="16" xfId="0" applyNumberFormat="1" applyFont="1" applyFill="1" applyBorder="1" applyAlignment="1">
      <alignment horizontal="left" vertical="center"/>
    </xf>
    <xf numFmtId="3" fontId="16" fillId="7" borderId="9" xfId="0" applyNumberFormat="1" applyFont="1" applyFill="1" applyBorder="1" applyAlignment="1">
      <alignment horizontal="left" vertical="center"/>
    </xf>
    <xf numFmtId="4" fontId="18" fillId="5" borderId="5" xfId="0" applyNumberFormat="1" applyFont="1" applyFill="1" applyBorder="1" applyAlignment="1">
      <alignment horizontal="right" vertical="center" wrapText="1"/>
    </xf>
    <xf numFmtId="4" fontId="16" fillId="6" borderId="12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horizontal="center" vertical="center"/>
    </xf>
    <xf numFmtId="3" fontId="31" fillId="5" borderId="5" xfId="0" applyNumberFormat="1" applyFont="1" applyFill="1" applyBorder="1" applyAlignment="1">
      <alignment horizontal="right" vertical="center" wrapText="1"/>
    </xf>
    <xf numFmtId="4" fontId="16" fillId="8" borderId="5" xfId="0" applyNumberFormat="1" applyFont="1" applyFill="1" applyBorder="1" applyAlignment="1">
      <alignment horizontal="right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4" fontId="14" fillId="5" borderId="14" xfId="0" applyNumberFormat="1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9" fillId="4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Border="1" applyAlignment="1">
      <alignment horizontal="center"/>
    </xf>
    <xf numFmtId="4" fontId="20" fillId="10" borderId="5" xfId="0" applyNumberFormat="1" applyFont="1" applyFill="1" applyBorder="1"/>
    <xf numFmtId="4" fontId="9" fillId="5" borderId="0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right" vertical="center" wrapText="1"/>
    </xf>
    <xf numFmtId="4" fontId="9" fillId="12" borderId="5" xfId="0" applyNumberFormat="1" applyFont="1" applyFill="1" applyBorder="1" applyAlignment="1">
      <alignment horizontal="right" vertical="center" wrapText="1"/>
    </xf>
    <xf numFmtId="4" fontId="9" fillId="7" borderId="5" xfId="0" applyNumberFormat="1" applyFont="1" applyFill="1" applyBorder="1" applyAlignment="1">
      <alignment horizontal="right" vertical="center" wrapText="1"/>
    </xf>
    <xf numFmtId="4" fontId="10" fillId="5" borderId="8" xfId="0" applyNumberFormat="1" applyFont="1" applyFill="1" applyBorder="1" applyAlignment="1">
      <alignment horizontal="right" vertical="center" wrapText="1"/>
    </xf>
    <xf numFmtId="4" fontId="9" fillId="7" borderId="8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center" vertical="center"/>
    </xf>
    <xf numFmtId="4" fontId="11" fillId="7" borderId="8" xfId="0" applyNumberFormat="1" applyFont="1" applyFill="1" applyBorder="1" applyAlignment="1">
      <alignment horizontal="right" vertical="center" wrapText="1"/>
    </xf>
    <xf numFmtId="4" fontId="11" fillId="12" borderId="8" xfId="0" applyNumberFormat="1" applyFont="1" applyFill="1" applyBorder="1" applyAlignment="1">
      <alignment horizontal="right" vertical="center" wrapText="1"/>
    </xf>
    <xf numFmtId="0" fontId="46" fillId="4" borderId="5" xfId="0" applyFont="1" applyFill="1" applyBorder="1" applyAlignment="1">
      <alignment wrapText="1"/>
    </xf>
    <xf numFmtId="0" fontId="31" fillId="9" borderId="7" xfId="0" applyFont="1" applyFill="1" applyBorder="1" applyAlignment="1">
      <alignment horizontal="center" vertical="center"/>
    </xf>
    <xf numFmtId="4" fontId="31" fillId="9" borderId="7" xfId="0" applyNumberFormat="1" applyFont="1" applyFill="1" applyBorder="1" applyAlignment="1">
      <alignment horizontal="right" vertical="center"/>
    </xf>
    <xf numFmtId="3" fontId="27" fillId="9" borderId="0" xfId="0" applyNumberFormat="1" applyFont="1" applyFill="1"/>
    <xf numFmtId="49" fontId="13" fillId="12" borderId="5" xfId="0" applyNumberFormat="1" applyFont="1" applyFill="1" applyBorder="1" applyAlignment="1">
      <alignment horizontal="center" vertical="center"/>
    </xf>
    <xf numFmtId="49" fontId="13" fillId="12" borderId="5" xfId="0" applyNumberFormat="1" applyFont="1" applyFill="1" applyBorder="1" applyAlignment="1">
      <alignment vertical="center"/>
    </xf>
    <xf numFmtId="4" fontId="13" fillId="12" borderId="5" xfId="0" applyNumberFormat="1" applyFont="1" applyFill="1" applyBorder="1" applyAlignment="1">
      <alignment horizontal="right" vertical="center"/>
    </xf>
    <xf numFmtId="3" fontId="24" fillId="11" borderId="0" xfId="0" applyNumberFormat="1" applyFont="1" applyFill="1"/>
    <xf numFmtId="3" fontId="10" fillId="3" borderId="0" xfId="0" applyNumberFormat="1" applyFont="1" applyFill="1"/>
    <xf numFmtId="0" fontId="11" fillId="12" borderId="5" xfId="0" applyFont="1" applyFill="1" applyBorder="1" applyAlignment="1">
      <alignment horizontal="center" vertical="center"/>
    </xf>
    <xf numFmtId="3" fontId="10" fillId="11" borderId="0" xfId="0" applyNumberFormat="1" applyFont="1" applyFill="1"/>
    <xf numFmtId="49" fontId="9" fillId="7" borderId="5" xfId="0" applyNumberFormat="1" applyFont="1" applyFill="1" applyBorder="1" applyAlignment="1">
      <alignment vertical="center"/>
    </xf>
    <xf numFmtId="4" fontId="11" fillId="7" borderId="14" xfId="0" applyNumberFormat="1" applyFont="1" applyFill="1" applyBorder="1" applyAlignment="1">
      <alignment horizontal="right" vertical="center" wrapText="1"/>
    </xf>
    <xf numFmtId="4" fontId="25" fillId="0" borderId="5" xfId="0" applyNumberFormat="1" applyFont="1" applyBorder="1" applyAlignment="1">
      <alignment vertical="center"/>
    </xf>
    <xf numFmtId="3" fontId="25" fillId="0" borderId="5" xfId="0" applyNumberFormat="1" applyFont="1" applyBorder="1"/>
    <xf numFmtId="4" fontId="25" fillId="0" borderId="5" xfId="0" applyNumberFormat="1" applyFont="1" applyBorder="1"/>
    <xf numFmtId="4" fontId="19" fillId="3" borderId="5" xfId="0" applyNumberFormat="1" applyFont="1" applyFill="1" applyBorder="1"/>
    <xf numFmtId="0" fontId="15" fillId="3" borderId="6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vertical="center"/>
    </xf>
    <xf numFmtId="4" fontId="17" fillId="10" borderId="5" xfId="0" applyNumberFormat="1" applyFont="1" applyFill="1" applyBorder="1" applyAlignment="1" applyProtection="1">
      <alignment vertical="center" wrapText="1"/>
    </xf>
    <xf numFmtId="4" fontId="17" fillId="3" borderId="5" xfId="0" applyNumberFormat="1" applyFont="1" applyFill="1" applyBorder="1" applyAlignment="1" applyProtection="1">
      <alignment vertical="center" wrapText="1"/>
    </xf>
    <xf numFmtId="4" fontId="16" fillId="7" borderId="5" xfId="0" applyNumberFormat="1" applyFont="1" applyFill="1" applyBorder="1" applyAlignment="1">
      <alignment horizontal="right" vertical="center" wrapText="1"/>
    </xf>
    <xf numFmtId="4" fontId="18" fillId="7" borderId="5" xfId="0" applyNumberFormat="1" applyFont="1" applyFill="1" applyBorder="1" applyAlignment="1">
      <alignment horizontal="right" vertical="center" wrapText="1"/>
    </xf>
    <xf numFmtId="4" fontId="18" fillId="8" borderId="5" xfId="0" applyNumberFormat="1" applyFont="1" applyFill="1" applyBorder="1" applyAlignment="1">
      <alignment horizontal="right" vertical="center" wrapText="1"/>
    </xf>
    <xf numFmtId="4" fontId="18" fillId="12" borderId="5" xfId="0" applyNumberFormat="1" applyFont="1" applyFill="1" applyBorder="1" applyAlignment="1">
      <alignment horizontal="right" vertical="center" wrapText="1"/>
    </xf>
    <xf numFmtId="4" fontId="16" fillId="12" borderId="5" xfId="0" applyNumberFormat="1" applyFont="1" applyFill="1" applyBorder="1" applyAlignment="1">
      <alignment horizontal="right" vertical="center" wrapText="1"/>
    </xf>
    <xf numFmtId="0" fontId="19" fillId="4" borderId="5" xfId="0" applyFont="1" applyFill="1" applyBorder="1"/>
    <xf numFmtId="3" fontId="25" fillId="0" borderId="5" xfId="0" applyNumberFormat="1" applyFont="1" applyBorder="1" applyAlignment="1">
      <alignment vertical="center"/>
    </xf>
    <xf numFmtId="4" fontId="39" fillId="3" borderId="5" xfId="0" applyNumberFormat="1" applyFont="1" applyFill="1" applyBorder="1" applyAlignment="1">
      <alignment horizontal="right"/>
    </xf>
    <xf numFmtId="4" fontId="46" fillId="4" borderId="5" xfId="0" applyNumberFormat="1" applyFont="1" applyFill="1" applyBorder="1"/>
    <xf numFmtId="4" fontId="46" fillId="14" borderId="5" xfId="0" applyNumberFormat="1" applyFont="1" applyFill="1" applyBorder="1"/>
    <xf numFmtId="4" fontId="47" fillId="4" borderId="5" xfId="0" applyNumberFormat="1" applyFont="1" applyFill="1" applyBorder="1"/>
    <xf numFmtId="3" fontId="9" fillId="6" borderId="0" xfId="0" applyNumberFormat="1" applyFont="1" applyFill="1"/>
    <xf numFmtId="0" fontId="19" fillId="0" borderId="6" xfId="0" applyFont="1" applyBorder="1" applyAlignment="1">
      <alignment horizontal="left"/>
    </xf>
    <xf numFmtId="0" fontId="10" fillId="0" borderId="5" xfId="0" applyFont="1" applyBorder="1"/>
    <xf numFmtId="164" fontId="10" fillId="0" borderId="5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/>
    </xf>
    <xf numFmtId="164" fontId="10" fillId="0" borderId="5" xfId="0" applyNumberFormat="1" applyFont="1" applyBorder="1"/>
    <xf numFmtId="4" fontId="17" fillId="0" borderId="5" xfId="0" applyNumberFormat="1" applyFont="1" applyFill="1" applyBorder="1" applyAlignment="1" applyProtection="1">
      <alignment vertical="center"/>
    </xf>
    <xf numFmtId="49" fontId="10" fillId="5" borderId="5" xfId="0" applyNumberFormat="1" applyFont="1" applyFill="1" applyBorder="1" applyAlignment="1">
      <alignment horizontal="right" vertical="center"/>
    </xf>
    <xf numFmtId="49" fontId="10" fillId="5" borderId="5" xfId="0" applyNumberFormat="1" applyFont="1" applyFill="1" applyBorder="1" applyAlignment="1">
      <alignment horizontal="center" vertical="center"/>
    </xf>
    <xf numFmtId="49" fontId="12" fillId="5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/>
    </xf>
    <xf numFmtId="4" fontId="10" fillId="5" borderId="5" xfId="0" applyNumberFormat="1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9" fontId="12" fillId="5" borderId="5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 wrapText="1"/>
    </xf>
    <xf numFmtId="4" fontId="18" fillId="3" borderId="7" xfId="0" applyNumberFormat="1" applyFont="1" applyFill="1" applyBorder="1" applyAlignment="1">
      <alignment vertical="center"/>
    </xf>
    <xf numFmtId="3" fontId="25" fillId="3" borderId="0" xfId="0" applyNumberFormat="1" applyFont="1" applyFill="1" applyAlignment="1">
      <alignment horizontal="right" vertical="center"/>
    </xf>
    <xf numFmtId="49" fontId="14" fillId="5" borderId="5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wrapText="1"/>
    </xf>
    <xf numFmtId="0" fontId="40" fillId="13" borderId="3" xfId="0" applyNumberFormat="1" applyFont="1" applyFill="1" applyBorder="1" applyAlignment="1" applyProtection="1">
      <alignment horizontal="left" vertical="center" wrapText="1"/>
    </xf>
    <xf numFmtId="0" fontId="40" fillId="13" borderId="4" xfId="0" applyNumberFormat="1" applyFont="1" applyFill="1" applyBorder="1" applyAlignment="1" applyProtection="1">
      <alignment horizontal="left" vertical="center" wrapText="1"/>
    </xf>
    <xf numFmtId="0" fontId="40" fillId="13" borderId="6" xfId="0" applyNumberFormat="1" applyFont="1" applyFill="1" applyBorder="1" applyAlignment="1" applyProtection="1">
      <alignment horizontal="left" vertical="center" wrapText="1"/>
    </xf>
    <xf numFmtId="0" fontId="40" fillId="4" borderId="3" xfId="0" quotePrefix="1" applyNumberFormat="1" applyFont="1" applyFill="1" applyBorder="1" applyAlignment="1" applyProtection="1">
      <alignment horizontal="left" vertical="center" wrapText="1"/>
    </xf>
    <xf numFmtId="0" fontId="41" fillId="4" borderId="4" xfId="0" applyNumberFormat="1" applyFont="1" applyFill="1" applyBorder="1" applyAlignment="1" applyProtection="1">
      <alignment vertical="center" wrapText="1"/>
    </xf>
    <xf numFmtId="0" fontId="40" fillId="4" borderId="3" xfId="0" applyNumberFormat="1" applyFont="1" applyFill="1" applyBorder="1" applyAlignment="1" applyProtection="1">
      <alignment horizontal="left" vertical="center" wrapText="1"/>
    </xf>
    <xf numFmtId="0" fontId="40" fillId="4" borderId="4" xfId="0" applyNumberFormat="1" applyFont="1" applyFill="1" applyBorder="1" applyAlignment="1" applyProtection="1">
      <alignment horizontal="left" vertical="center" wrapText="1"/>
    </xf>
    <xf numFmtId="0" fontId="40" fillId="4" borderId="6" xfId="0" applyNumberFormat="1" applyFont="1" applyFill="1" applyBorder="1" applyAlignment="1" applyProtection="1">
      <alignment horizontal="left" vertical="center" wrapText="1"/>
    </xf>
    <xf numFmtId="0" fontId="41" fillId="4" borderId="4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 wrapText="1"/>
    </xf>
    <xf numFmtId="0" fontId="40" fillId="0" borderId="3" xfId="0" applyNumberFormat="1" applyFont="1" applyFill="1" applyBorder="1" applyAlignment="1" applyProtection="1">
      <alignment horizontal="left" vertical="center" wrapText="1"/>
    </xf>
    <xf numFmtId="0" fontId="41" fillId="0" borderId="4" xfId="0" applyNumberFormat="1" applyFont="1" applyFill="1" applyBorder="1" applyAlignment="1" applyProtection="1">
      <alignment vertical="center" wrapText="1"/>
    </xf>
    <xf numFmtId="0" fontId="41" fillId="0" borderId="4" xfId="0" applyNumberFormat="1" applyFont="1" applyFill="1" applyBorder="1" applyAlignment="1" applyProtection="1">
      <alignment vertical="center"/>
    </xf>
    <xf numFmtId="0" fontId="40" fillId="0" borderId="3" xfId="0" quotePrefix="1" applyFont="1" applyFill="1" applyBorder="1" applyAlignment="1">
      <alignment horizontal="left" vertical="center"/>
    </xf>
    <xf numFmtId="0" fontId="40" fillId="0" borderId="3" xfId="0" quotePrefix="1" applyNumberFormat="1" applyFont="1" applyFill="1" applyBorder="1" applyAlignment="1" applyProtection="1">
      <alignment horizontal="left" vertical="center" wrapText="1"/>
    </xf>
    <xf numFmtId="0" fontId="40" fillId="0" borderId="3" xfId="0" quotePrefix="1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0" borderId="3" xfId="9" applyFont="1" applyFill="1" applyBorder="1" applyAlignment="1">
      <alignment horizontal="center" vertical="center" wrapText="1"/>
    </xf>
    <xf numFmtId="0" fontId="21" fillId="0" borderId="4" xfId="9" applyFont="1" applyFill="1" applyBorder="1" applyAlignment="1">
      <alignment horizontal="center" vertical="center" wrapText="1"/>
    </xf>
    <xf numFmtId="0" fontId="21" fillId="0" borderId="6" xfId="9" applyFont="1" applyFill="1" applyBorder="1" applyAlignment="1">
      <alignment horizontal="center" vertical="center" wrapText="1"/>
    </xf>
    <xf numFmtId="0" fontId="15" fillId="10" borderId="3" xfId="0" applyNumberFormat="1" applyFont="1" applyFill="1" applyBorder="1" applyAlignment="1" applyProtection="1">
      <alignment horizontal="center" wrapText="1"/>
    </xf>
    <xf numFmtId="0" fontId="15" fillId="10" borderId="4" xfId="0" applyNumberFormat="1" applyFont="1" applyFill="1" applyBorder="1" applyAlignment="1" applyProtection="1">
      <alignment horizontal="center" wrapText="1"/>
    </xf>
    <xf numFmtId="0" fontId="15" fillId="10" borderId="6" xfId="0" applyNumberFormat="1" applyFont="1" applyFill="1" applyBorder="1" applyAlignment="1" applyProtection="1">
      <alignment horizontal="center" wrapText="1"/>
    </xf>
    <xf numFmtId="0" fontId="17" fillId="0" borderId="3" xfId="0" applyNumberFormat="1" applyFont="1" applyFill="1" applyBorder="1" applyAlignment="1" applyProtection="1">
      <alignment horizontal="center" wrapText="1"/>
    </xf>
    <xf numFmtId="0" fontId="17" fillId="0" borderId="4" xfId="0" applyNumberFormat="1" applyFont="1" applyFill="1" applyBorder="1" applyAlignment="1" applyProtection="1">
      <alignment horizontal="center" wrapText="1"/>
    </xf>
    <xf numFmtId="0" fontId="17" fillId="0" borderId="6" xfId="0" applyNumberFormat="1" applyFont="1" applyFill="1" applyBorder="1" applyAlignment="1" applyProtection="1">
      <alignment horizontal="center" wrapText="1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17" fillId="0" borderId="3" xfId="10" applyFont="1" applyFill="1" applyBorder="1" applyAlignment="1">
      <alignment horizontal="center" wrapText="1"/>
    </xf>
    <xf numFmtId="0" fontId="17" fillId="0" borderId="4" xfId="10" applyFont="1" applyFill="1" applyBorder="1" applyAlignment="1">
      <alignment horizontal="center" wrapText="1"/>
    </xf>
    <xf numFmtId="0" fontId="17" fillId="0" borderId="6" xfId="1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9" fillId="10" borderId="6" xfId="0" applyFont="1" applyFill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wrapText="1"/>
    </xf>
    <xf numFmtId="0" fontId="28" fillId="5" borderId="10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wrapText="1"/>
    </xf>
    <xf numFmtId="1" fontId="9" fillId="8" borderId="3" xfId="0" applyNumberFormat="1" applyFont="1" applyFill="1" applyBorder="1" applyAlignment="1">
      <alignment horizontal="left" vertical="center"/>
    </xf>
    <xf numFmtId="1" fontId="44" fillId="8" borderId="6" xfId="0" applyNumberFormat="1" applyFont="1" applyFill="1" applyBorder="1" applyAlignment="1">
      <alignment horizontal="left" vertical="center"/>
    </xf>
    <xf numFmtId="4" fontId="22" fillId="5" borderId="8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3" fontId="25" fillId="0" borderId="2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4" fontId="22" fillId="3" borderId="8" xfId="0" applyNumberFormat="1" applyFont="1" applyFill="1" applyBorder="1" applyAlignment="1">
      <alignment vertical="center" wrapText="1"/>
    </xf>
    <xf numFmtId="3" fontId="25" fillId="3" borderId="0" xfId="0" applyNumberFormat="1" applyFont="1" applyFill="1"/>
    <xf numFmtId="49" fontId="14" fillId="5" borderId="8" xfId="0" applyNumberFormat="1" applyFont="1" applyFill="1" applyBorder="1" applyAlignment="1">
      <alignment horizontal="center" vertical="center"/>
    </xf>
    <xf numFmtId="49" fontId="14" fillId="5" borderId="8" xfId="0" applyNumberFormat="1" applyFont="1" applyFill="1" applyBorder="1" applyAlignment="1">
      <alignment vertical="center"/>
    </xf>
    <xf numFmtId="4" fontId="14" fillId="5" borderId="8" xfId="0" applyNumberFormat="1" applyFont="1" applyFill="1" applyBorder="1" applyAlignment="1">
      <alignment horizontal="right" vertical="center"/>
    </xf>
    <xf numFmtId="3" fontId="25" fillId="3" borderId="0" xfId="0" applyNumberFormat="1" applyFont="1" applyFill="1" applyAlignment="1">
      <alignment vertical="center"/>
    </xf>
    <xf numFmtId="3" fontId="10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/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8"/>
    <cellStyle name="Obično_List4" xfId="9"/>
    <cellStyle name="Obično_List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4" workbookViewId="0">
      <selection activeCell="A29" sqref="A29:E29"/>
    </sheetView>
  </sheetViews>
  <sheetFormatPr defaultRowHeight="15.75" x14ac:dyDescent="0.25"/>
  <cols>
    <col min="1" max="4" width="9.140625" style="68"/>
    <col min="5" max="5" width="23.140625" style="68" customWidth="1"/>
    <col min="6" max="6" width="16" style="68" customWidth="1"/>
    <col min="7" max="7" width="16.140625" style="68" customWidth="1"/>
    <col min="8" max="8" width="12.140625" style="68" customWidth="1"/>
    <col min="9" max="9" width="11.85546875" style="68" customWidth="1"/>
    <col min="10" max="10" width="13.7109375" style="68" customWidth="1"/>
    <col min="11" max="16384" width="9.140625" style="68"/>
  </cols>
  <sheetData>
    <row r="1" spans="1:10" ht="76.5" customHeight="1" x14ac:dyDescent="0.25">
      <c r="A1" s="318" t="s">
        <v>133</v>
      </c>
      <c r="B1" s="318"/>
      <c r="C1" s="318"/>
      <c r="D1" s="318"/>
      <c r="E1" s="318"/>
      <c r="F1" s="318"/>
      <c r="G1" s="318"/>
      <c r="H1" s="318"/>
      <c r="I1" s="318"/>
    </row>
    <row r="2" spans="1:10" ht="18" x14ac:dyDescent="0.25">
      <c r="A2" s="166"/>
      <c r="B2" s="166"/>
      <c r="C2" s="166"/>
      <c r="D2" s="166"/>
      <c r="E2" s="166"/>
      <c r="F2" s="166"/>
      <c r="G2" s="166"/>
      <c r="H2" s="166"/>
      <c r="I2" s="166"/>
    </row>
    <row r="3" spans="1:10" x14ac:dyDescent="0.25">
      <c r="A3" s="318" t="s">
        <v>14</v>
      </c>
      <c r="B3" s="318"/>
      <c r="C3" s="318"/>
      <c r="D3" s="318"/>
      <c r="E3" s="318"/>
      <c r="F3" s="318"/>
      <c r="G3" s="318"/>
      <c r="H3" s="329"/>
      <c r="I3" s="329"/>
    </row>
    <row r="4" spans="1:10" ht="18" x14ac:dyDescent="0.25">
      <c r="A4" s="166"/>
      <c r="B4" s="166"/>
      <c r="C4" s="166"/>
      <c r="D4" s="166"/>
      <c r="E4" s="166"/>
      <c r="F4" s="166"/>
      <c r="G4" s="166"/>
      <c r="H4" s="167"/>
      <c r="I4" s="167"/>
    </row>
    <row r="5" spans="1:10" x14ac:dyDescent="0.25">
      <c r="A5" s="318" t="s">
        <v>91</v>
      </c>
      <c r="B5" s="319"/>
      <c r="C5" s="319"/>
      <c r="D5" s="319"/>
      <c r="E5" s="319"/>
      <c r="F5" s="319"/>
      <c r="G5" s="319"/>
      <c r="H5" s="319"/>
      <c r="I5" s="319"/>
    </row>
    <row r="6" spans="1:10" ht="18" x14ac:dyDescent="0.25">
      <c r="A6" s="168"/>
      <c r="B6" s="169"/>
      <c r="C6" s="169"/>
      <c r="D6" s="169"/>
      <c r="E6" s="170"/>
      <c r="F6" s="171"/>
      <c r="G6" s="171"/>
      <c r="H6" s="171"/>
      <c r="I6" s="172"/>
    </row>
    <row r="7" spans="1:10" ht="63.75" x14ac:dyDescent="0.25">
      <c r="A7" s="173"/>
      <c r="B7" s="174"/>
      <c r="C7" s="174"/>
      <c r="D7" s="175"/>
      <c r="E7" s="176"/>
      <c r="F7" s="177" t="s">
        <v>100</v>
      </c>
      <c r="G7" s="177" t="s">
        <v>118</v>
      </c>
      <c r="H7" s="177" t="s">
        <v>119</v>
      </c>
      <c r="I7" s="177" t="s">
        <v>125</v>
      </c>
      <c r="J7" s="177" t="s">
        <v>124</v>
      </c>
    </row>
    <row r="8" spans="1:10" x14ac:dyDescent="0.25">
      <c r="A8" s="325" t="s">
        <v>0</v>
      </c>
      <c r="B8" s="324"/>
      <c r="C8" s="324"/>
      <c r="D8" s="324"/>
      <c r="E8" s="328"/>
      <c r="F8" s="215">
        <f t="shared" ref="F8" si="0">F9+F10</f>
        <v>3044755</v>
      </c>
      <c r="G8" s="215">
        <f>G9+G10</f>
        <v>3234032.02</v>
      </c>
      <c r="H8" s="215">
        <f>H9+H10</f>
        <v>3379786.31</v>
      </c>
      <c r="I8" s="215">
        <f>J8-H8</f>
        <v>39729.069999999832</v>
      </c>
      <c r="J8" s="215">
        <f>J9+J10</f>
        <v>3419515.38</v>
      </c>
    </row>
    <row r="9" spans="1:10" x14ac:dyDescent="0.25">
      <c r="A9" s="330" t="s">
        <v>59</v>
      </c>
      <c r="B9" s="331"/>
      <c r="C9" s="331"/>
      <c r="D9" s="331"/>
      <c r="E9" s="332"/>
      <c r="F9" s="216">
        <v>3042682.71</v>
      </c>
      <c r="G9" s="216">
        <v>3228032.02</v>
      </c>
      <c r="H9" s="216">
        <v>3373786.31</v>
      </c>
      <c r="I9" s="292">
        <f t="shared" ref="I9:I14" si="1">J9-H9</f>
        <v>45656.779999999795</v>
      </c>
      <c r="J9" s="216">
        <v>3419443.09</v>
      </c>
    </row>
    <row r="10" spans="1:10" x14ac:dyDescent="0.25">
      <c r="A10" s="333" t="s">
        <v>60</v>
      </c>
      <c r="B10" s="332"/>
      <c r="C10" s="332"/>
      <c r="D10" s="332"/>
      <c r="E10" s="332"/>
      <c r="F10" s="216">
        <v>2072.29</v>
      </c>
      <c r="G10" s="216">
        <v>6000</v>
      </c>
      <c r="H10" s="216">
        <v>6000</v>
      </c>
      <c r="I10" s="292">
        <f t="shared" si="1"/>
        <v>-5927.71</v>
      </c>
      <c r="J10" s="216">
        <v>72.290000000000006</v>
      </c>
    </row>
    <row r="11" spans="1:10" x14ac:dyDescent="0.25">
      <c r="A11" s="178" t="s">
        <v>3</v>
      </c>
      <c r="B11" s="179"/>
      <c r="C11" s="179"/>
      <c r="D11" s="179"/>
      <c r="E11" s="179"/>
      <c r="F11" s="215">
        <f t="shared" ref="F11" si="2">F12+F13</f>
        <v>3604132</v>
      </c>
      <c r="G11" s="215">
        <f>G12+G13</f>
        <v>3875382</v>
      </c>
      <c r="H11" s="215">
        <f>H13+H12</f>
        <v>4021136.29</v>
      </c>
      <c r="I11" s="215">
        <f t="shared" si="1"/>
        <v>-163258</v>
      </c>
      <c r="J11" s="215">
        <f>J12+J13</f>
        <v>3857878.29</v>
      </c>
    </row>
    <row r="12" spans="1:10" x14ac:dyDescent="0.25">
      <c r="A12" s="334" t="s">
        <v>61</v>
      </c>
      <c r="B12" s="331"/>
      <c r="C12" s="331"/>
      <c r="D12" s="331"/>
      <c r="E12" s="331"/>
      <c r="F12" s="216">
        <v>3501132</v>
      </c>
      <c r="G12" s="216">
        <v>3501132</v>
      </c>
      <c r="H12" s="217">
        <v>3611132</v>
      </c>
      <c r="I12" s="292">
        <f t="shared" si="1"/>
        <v>-86137.959999999963</v>
      </c>
      <c r="J12" s="217">
        <v>3524994.04</v>
      </c>
    </row>
    <row r="13" spans="1:10" x14ac:dyDescent="0.25">
      <c r="A13" s="335" t="s">
        <v>62</v>
      </c>
      <c r="B13" s="332"/>
      <c r="C13" s="332"/>
      <c r="D13" s="332"/>
      <c r="E13" s="332"/>
      <c r="F13" s="218">
        <v>103000</v>
      </c>
      <c r="G13" s="218">
        <v>374250</v>
      </c>
      <c r="H13" s="217">
        <v>410004.29</v>
      </c>
      <c r="I13" s="292">
        <f t="shared" si="1"/>
        <v>-77120.039999999979</v>
      </c>
      <c r="J13" s="217">
        <v>332884.25</v>
      </c>
    </row>
    <row r="14" spans="1:10" x14ac:dyDescent="0.25">
      <c r="A14" s="323" t="s">
        <v>92</v>
      </c>
      <c r="B14" s="324"/>
      <c r="C14" s="324"/>
      <c r="D14" s="324"/>
      <c r="E14" s="324"/>
      <c r="F14" s="215">
        <f t="shared" ref="F14:G14" si="3">F8-F11</f>
        <v>-559377</v>
      </c>
      <c r="G14" s="215">
        <f t="shared" si="3"/>
        <v>-641349.98</v>
      </c>
      <c r="H14" s="215">
        <f>H8-H11</f>
        <v>-641349.98</v>
      </c>
      <c r="I14" s="215">
        <f t="shared" si="1"/>
        <v>202987.06999999983</v>
      </c>
      <c r="J14" s="215">
        <f>J8-J11</f>
        <v>-438362.91000000015</v>
      </c>
    </row>
    <row r="15" spans="1:10" ht="18" x14ac:dyDescent="0.25">
      <c r="A15" s="166"/>
      <c r="B15" s="180"/>
      <c r="C15" s="180"/>
      <c r="D15" s="180"/>
      <c r="E15" s="180"/>
      <c r="F15" s="180"/>
      <c r="G15" s="181"/>
      <c r="H15" s="181"/>
      <c r="I15" s="181"/>
    </row>
    <row r="16" spans="1:10" x14ac:dyDescent="0.25">
      <c r="A16" s="318" t="s">
        <v>93</v>
      </c>
      <c r="B16" s="319"/>
      <c r="C16" s="319"/>
      <c r="D16" s="319"/>
      <c r="E16" s="319"/>
      <c r="F16" s="319"/>
      <c r="G16" s="319"/>
      <c r="H16" s="319"/>
      <c r="I16" s="319"/>
    </row>
    <row r="17" spans="1:10" ht="18" x14ac:dyDescent="0.25">
      <c r="A17" s="166"/>
      <c r="B17" s="180"/>
      <c r="C17" s="180"/>
      <c r="D17" s="180"/>
      <c r="E17" s="180"/>
      <c r="F17" s="180"/>
      <c r="G17" s="181"/>
      <c r="H17" s="181"/>
      <c r="I17" s="181"/>
    </row>
    <row r="18" spans="1:10" ht="63.75" x14ac:dyDescent="0.25">
      <c r="A18" s="173"/>
      <c r="B18" s="174"/>
      <c r="C18" s="174"/>
      <c r="D18" s="175"/>
      <c r="E18" s="176"/>
      <c r="F18" s="177" t="s">
        <v>100</v>
      </c>
      <c r="G18" s="177" t="s">
        <v>118</v>
      </c>
      <c r="H18" s="177" t="s">
        <v>119</v>
      </c>
      <c r="I18" s="177" t="s">
        <v>125</v>
      </c>
      <c r="J18" s="177" t="s">
        <v>124</v>
      </c>
    </row>
    <row r="19" spans="1:10" x14ac:dyDescent="0.25">
      <c r="A19" s="335" t="s">
        <v>63</v>
      </c>
      <c r="B19" s="332"/>
      <c r="C19" s="332"/>
      <c r="D19" s="332"/>
      <c r="E19" s="332"/>
      <c r="F19" s="218"/>
      <c r="G19" s="218"/>
      <c r="H19" s="217"/>
      <c r="I19" s="217"/>
      <c r="J19" s="74"/>
    </row>
    <row r="20" spans="1:10" x14ac:dyDescent="0.25">
      <c r="A20" s="335" t="s">
        <v>64</v>
      </c>
      <c r="B20" s="332"/>
      <c r="C20" s="332"/>
      <c r="D20" s="332"/>
      <c r="E20" s="332"/>
      <c r="F20" s="218"/>
      <c r="G20" s="218"/>
      <c r="H20" s="217"/>
      <c r="I20" s="217"/>
      <c r="J20" s="74"/>
    </row>
    <row r="21" spans="1:10" x14ac:dyDescent="0.25">
      <c r="A21" s="323" t="s">
        <v>94</v>
      </c>
      <c r="B21" s="324"/>
      <c r="C21" s="324"/>
      <c r="D21" s="324"/>
      <c r="E21" s="324"/>
      <c r="F21" s="215"/>
      <c r="G21" s="215"/>
      <c r="H21" s="215"/>
      <c r="I21" s="215"/>
      <c r="J21" s="290"/>
    </row>
    <row r="22" spans="1:10" x14ac:dyDescent="0.25">
      <c r="A22" s="323" t="s">
        <v>95</v>
      </c>
      <c r="B22" s="324"/>
      <c r="C22" s="324"/>
      <c r="D22" s="324"/>
      <c r="E22" s="324"/>
      <c r="F22" s="215">
        <f t="shared" ref="F22" si="4">F14+F21</f>
        <v>-559377</v>
      </c>
      <c r="G22" s="215">
        <f t="shared" ref="G22:I22" si="5">G14+G21</f>
        <v>-641349.98</v>
      </c>
      <c r="H22" s="215">
        <f t="shared" ref="H22" si="6">H14+H21</f>
        <v>-641349.98</v>
      </c>
      <c r="I22" s="215">
        <f t="shared" si="5"/>
        <v>202987.06999999983</v>
      </c>
      <c r="J22" s="293">
        <f>J14</f>
        <v>-438362.91000000015</v>
      </c>
    </row>
    <row r="23" spans="1:10" ht="18" x14ac:dyDescent="0.25">
      <c r="A23" s="182"/>
      <c r="B23" s="180"/>
      <c r="C23" s="180"/>
      <c r="D23" s="180"/>
      <c r="E23" s="180"/>
      <c r="F23" s="180"/>
      <c r="G23" s="181"/>
      <c r="H23" s="181"/>
      <c r="I23" s="181"/>
    </row>
    <row r="24" spans="1:10" x14ac:dyDescent="0.25">
      <c r="A24" s="318" t="s">
        <v>96</v>
      </c>
      <c r="B24" s="319"/>
      <c r="C24" s="319"/>
      <c r="D24" s="319"/>
      <c r="E24" s="319"/>
      <c r="F24" s="319"/>
      <c r="G24" s="319"/>
      <c r="H24" s="319"/>
      <c r="I24" s="319"/>
    </row>
    <row r="25" spans="1:10" x14ac:dyDescent="0.25">
      <c r="A25" s="183"/>
      <c r="B25" s="184"/>
      <c r="C25" s="184"/>
      <c r="D25" s="184"/>
      <c r="E25" s="184"/>
      <c r="F25" s="184"/>
      <c r="G25" s="184"/>
      <c r="H25" s="184"/>
      <c r="I25" s="184"/>
    </row>
    <row r="26" spans="1:10" ht="63.75" x14ac:dyDescent="0.25">
      <c r="A26" s="173"/>
      <c r="B26" s="174"/>
      <c r="C26" s="174"/>
      <c r="D26" s="175"/>
      <c r="E26" s="176"/>
      <c r="F26" s="177" t="s">
        <v>100</v>
      </c>
      <c r="G26" s="177" t="s">
        <v>118</v>
      </c>
      <c r="H26" s="177" t="s">
        <v>119</v>
      </c>
      <c r="I26" s="177" t="s">
        <v>125</v>
      </c>
      <c r="J26" s="177" t="s">
        <v>124</v>
      </c>
    </row>
    <row r="27" spans="1:10" ht="45" customHeight="1" x14ac:dyDescent="0.25">
      <c r="A27" s="320" t="s">
        <v>97</v>
      </c>
      <c r="B27" s="321"/>
      <c r="C27" s="321"/>
      <c r="D27" s="321"/>
      <c r="E27" s="322"/>
      <c r="F27" s="219">
        <v>559377</v>
      </c>
      <c r="G27" s="219">
        <v>641349.98</v>
      </c>
      <c r="H27" s="219">
        <v>641349.98</v>
      </c>
      <c r="I27" s="220">
        <f>J27-H27</f>
        <v>0</v>
      </c>
      <c r="J27" s="294">
        <v>641349.98</v>
      </c>
    </row>
    <row r="28" spans="1:10" x14ac:dyDescent="0.25">
      <c r="A28" s="323" t="s">
        <v>98</v>
      </c>
      <c r="B28" s="324"/>
      <c r="C28" s="324"/>
      <c r="D28" s="324"/>
      <c r="E28" s="324"/>
      <c r="F28" s="221">
        <f t="shared" ref="F28" si="7">F22+F27</f>
        <v>0</v>
      </c>
      <c r="G28" s="221">
        <v>0</v>
      </c>
      <c r="H28" s="221">
        <v>0</v>
      </c>
      <c r="I28" s="222">
        <f>I22</f>
        <v>202987.06999999983</v>
      </c>
      <c r="J28" s="295">
        <v>202987.02</v>
      </c>
    </row>
    <row r="29" spans="1:10" ht="50.25" customHeight="1" x14ac:dyDescent="0.25">
      <c r="A29" s="325" t="s">
        <v>99</v>
      </c>
      <c r="B29" s="326"/>
      <c r="C29" s="326"/>
      <c r="D29" s="326"/>
      <c r="E29" s="327"/>
      <c r="F29" s="221">
        <f t="shared" ref="F29" si="8">F14+F21+F27-F28</f>
        <v>0</v>
      </c>
      <c r="G29" s="221">
        <v>0</v>
      </c>
      <c r="H29" s="221">
        <f t="shared" ref="H29" si="9">H14+H21+H27-H28</f>
        <v>0</v>
      </c>
      <c r="I29" s="222">
        <v>0</v>
      </c>
      <c r="J29" s="295">
        <v>0</v>
      </c>
    </row>
    <row r="30" spans="1:10" x14ac:dyDescent="0.25">
      <c r="A30" s="185"/>
      <c r="B30" s="186"/>
      <c r="C30" s="186"/>
      <c r="D30" s="186"/>
      <c r="E30" s="186"/>
      <c r="F30" s="186"/>
      <c r="G30" s="186"/>
      <c r="H30" s="186"/>
      <c r="I30" s="186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8">
    <mergeCell ref="A1:I1"/>
    <mergeCell ref="A3:I3"/>
    <mergeCell ref="A5:I5"/>
    <mergeCell ref="A22:E22"/>
    <mergeCell ref="A9:E9"/>
    <mergeCell ref="A10:E10"/>
    <mergeCell ref="A12:E12"/>
    <mergeCell ref="A14:E14"/>
    <mergeCell ref="A19:E19"/>
    <mergeCell ref="A20:E20"/>
    <mergeCell ref="A21:E21"/>
    <mergeCell ref="A13:E13"/>
    <mergeCell ref="A16:I16"/>
    <mergeCell ref="A24:I24"/>
    <mergeCell ref="A27:E27"/>
    <mergeCell ref="A28:E28"/>
    <mergeCell ref="A29:E29"/>
    <mergeCell ref="A8:E8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26" workbookViewId="0">
      <selection activeCell="P42" sqref="P42"/>
    </sheetView>
  </sheetViews>
  <sheetFormatPr defaultRowHeight="15.75" x14ac:dyDescent="0.25"/>
  <cols>
    <col min="1" max="1" width="16.85546875" style="68" customWidth="1"/>
    <col min="2" max="2" width="9.140625" style="68" customWidth="1"/>
    <col min="3" max="6" width="9.140625" style="68"/>
    <col min="7" max="7" width="11" style="68" customWidth="1"/>
    <col min="8" max="8" width="16.42578125" style="68" customWidth="1"/>
    <col min="9" max="9" width="21.5703125" style="68" customWidth="1"/>
    <col min="10" max="10" width="15" style="68" customWidth="1"/>
    <col min="11" max="11" width="13.140625" style="68" bestFit="1" customWidth="1"/>
    <col min="12" max="12" width="15.42578125" style="68" customWidth="1"/>
    <col min="13" max="13" width="10.140625" style="68" bestFit="1" customWidth="1"/>
    <col min="14" max="14" width="9.140625" style="68"/>
    <col min="15" max="15" width="11.28515625" style="68" bestFit="1" customWidth="1"/>
    <col min="16" max="16384" width="9.140625" style="68"/>
  </cols>
  <sheetData>
    <row r="1" spans="1:12" x14ac:dyDescent="0.25">
      <c r="A1" s="336" t="s">
        <v>135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2" x14ac:dyDescent="0.25">
      <c r="E2" s="336" t="s">
        <v>121</v>
      </c>
      <c r="F2" s="336"/>
      <c r="G2" s="336"/>
      <c r="H2" s="336"/>
    </row>
    <row r="4" spans="1:12" x14ac:dyDescent="0.25">
      <c r="B4" s="336" t="s">
        <v>14</v>
      </c>
      <c r="C4" s="336"/>
      <c r="D4" s="336"/>
      <c r="E4" s="336"/>
      <c r="F4" s="336"/>
      <c r="G4" s="336"/>
      <c r="H4" s="336"/>
      <c r="I4" s="336"/>
    </row>
    <row r="5" spans="1:12" x14ac:dyDescent="0.25">
      <c r="B5" s="69"/>
      <c r="C5" s="69"/>
      <c r="D5" s="69"/>
      <c r="E5" s="69"/>
      <c r="F5" s="69"/>
      <c r="G5" s="69"/>
      <c r="H5" s="69"/>
      <c r="I5" s="69"/>
    </row>
    <row r="6" spans="1:12" x14ac:dyDescent="0.25">
      <c r="B6" s="69"/>
      <c r="C6" s="69"/>
      <c r="D6" s="336" t="s">
        <v>73</v>
      </c>
      <c r="E6" s="336"/>
      <c r="F6" s="336"/>
      <c r="G6" s="336"/>
      <c r="H6" s="336"/>
      <c r="I6" s="69"/>
    </row>
    <row r="7" spans="1:12" x14ac:dyDescent="0.25">
      <c r="B7" s="70"/>
      <c r="C7" s="70"/>
      <c r="D7" s="70"/>
      <c r="E7" s="70"/>
      <c r="F7" s="70"/>
      <c r="G7" s="70"/>
      <c r="H7" s="70"/>
      <c r="I7" s="70"/>
    </row>
    <row r="8" spans="1:12" x14ac:dyDescent="0.25">
      <c r="B8" s="336" t="s">
        <v>86</v>
      </c>
      <c r="C8" s="336"/>
      <c r="D8" s="336"/>
      <c r="E8" s="336"/>
      <c r="F8" s="336"/>
      <c r="G8" s="336"/>
      <c r="H8" s="336"/>
      <c r="I8" s="336"/>
    </row>
    <row r="11" spans="1:12" ht="78.75" x14ac:dyDescent="0.25">
      <c r="A11" s="71" t="s">
        <v>75</v>
      </c>
      <c r="B11" s="352" t="s">
        <v>74</v>
      </c>
      <c r="C11" s="352"/>
      <c r="D11" s="352"/>
      <c r="E11" s="352"/>
      <c r="F11" s="352"/>
      <c r="G11" s="352"/>
      <c r="H11" s="72" t="s">
        <v>83</v>
      </c>
      <c r="I11" s="73" t="s">
        <v>118</v>
      </c>
      <c r="J11" s="73" t="s">
        <v>119</v>
      </c>
      <c r="K11" s="279" t="s">
        <v>134</v>
      </c>
      <c r="L11" s="278" t="s">
        <v>124</v>
      </c>
    </row>
    <row r="12" spans="1:12" x14ac:dyDescent="0.25">
      <c r="A12" s="249">
        <v>0</v>
      </c>
      <c r="B12" s="360">
        <v>1</v>
      </c>
      <c r="C12" s="360"/>
      <c r="D12" s="360"/>
      <c r="E12" s="360"/>
      <c r="F12" s="360"/>
      <c r="G12" s="360"/>
      <c r="H12" s="249">
        <v>2</v>
      </c>
      <c r="I12" s="280">
        <v>3</v>
      </c>
      <c r="J12" s="73">
        <v>4</v>
      </c>
      <c r="K12" s="249">
        <v>5</v>
      </c>
      <c r="L12" s="249">
        <v>6</v>
      </c>
    </row>
    <row r="13" spans="1:12" x14ac:dyDescent="0.25">
      <c r="A13" s="79">
        <v>6</v>
      </c>
      <c r="B13" s="361" t="s">
        <v>1</v>
      </c>
      <c r="C13" s="362"/>
      <c r="D13" s="362"/>
      <c r="E13" s="362"/>
      <c r="F13" s="362"/>
      <c r="G13" s="363"/>
      <c r="H13" s="80">
        <f>H14+H15+H16+H17+H18+H19</f>
        <v>3042682.71</v>
      </c>
      <c r="I13" s="80">
        <f>I14+I15+I16+I17+I18+I19</f>
        <v>3228032.02</v>
      </c>
      <c r="J13" s="80">
        <v>3373786.31</v>
      </c>
      <c r="K13" s="250">
        <f>L13-J13</f>
        <v>45656.780000000261</v>
      </c>
      <c r="L13" s="250">
        <f>L14+L15+L16+L17+L18+L19</f>
        <v>3419443.0900000003</v>
      </c>
    </row>
    <row r="14" spans="1:12" x14ac:dyDescent="0.25">
      <c r="A14" s="298">
        <v>63</v>
      </c>
      <c r="B14" s="364" t="s">
        <v>65</v>
      </c>
      <c r="C14" s="365"/>
      <c r="D14" s="365"/>
      <c r="E14" s="365"/>
      <c r="F14" s="365"/>
      <c r="G14" s="366"/>
      <c r="H14" s="299">
        <v>340735</v>
      </c>
      <c r="I14" s="299">
        <v>445735</v>
      </c>
      <c r="J14" s="299">
        <v>445735</v>
      </c>
      <c r="K14" s="277">
        <f t="shared" ref="K14:K22" si="0">L14-J14</f>
        <v>-47767.320000000007</v>
      </c>
      <c r="L14" s="77">
        <v>397967.68</v>
      </c>
    </row>
    <row r="15" spans="1:12" x14ac:dyDescent="0.25">
      <c r="A15" s="298">
        <v>64</v>
      </c>
      <c r="B15" s="354" t="s">
        <v>32</v>
      </c>
      <c r="C15" s="355"/>
      <c r="D15" s="355"/>
      <c r="E15" s="355"/>
      <c r="F15" s="355"/>
      <c r="G15" s="356"/>
      <c r="H15" s="300">
        <v>700</v>
      </c>
      <c r="I15" s="300">
        <v>700</v>
      </c>
      <c r="J15" s="300">
        <v>700</v>
      </c>
      <c r="K15" s="277">
        <f t="shared" si="0"/>
        <v>-109.76999999999998</v>
      </c>
      <c r="L15" s="77">
        <v>590.23</v>
      </c>
    </row>
    <row r="16" spans="1:12" x14ac:dyDescent="0.25">
      <c r="A16" s="298">
        <v>65</v>
      </c>
      <c r="B16" s="354" t="s">
        <v>66</v>
      </c>
      <c r="C16" s="355"/>
      <c r="D16" s="355"/>
      <c r="E16" s="355"/>
      <c r="F16" s="355"/>
      <c r="G16" s="356"/>
      <c r="H16" s="300">
        <v>11300</v>
      </c>
      <c r="I16" s="300">
        <v>35300</v>
      </c>
      <c r="J16" s="300">
        <v>253601.1</v>
      </c>
      <c r="K16" s="277">
        <f t="shared" si="0"/>
        <v>-26901.100000000006</v>
      </c>
      <c r="L16" s="77">
        <v>226700</v>
      </c>
    </row>
    <row r="17" spans="1:13" x14ac:dyDescent="0.25">
      <c r="A17" s="298">
        <v>66</v>
      </c>
      <c r="B17" s="354" t="s">
        <v>33</v>
      </c>
      <c r="C17" s="355"/>
      <c r="D17" s="355"/>
      <c r="E17" s="355"/>
      <c r="F17" s="355"/>
      <c r="G17" s="356"/>
      <c r="H17" s="300">
        <v>846294.58</v>
      </c>
      <c r="I17" s="300">
        <v>730294.58</v>
      </c>
      <c r="J17" s="300">
        <v>730294.58</v>
      </c>
      <c r="K17" s="277">
        <f t="shared" si="0"/>
        <v>90034.980000000098</v>
      </c>
      <c r="L17" s="77">
        <v>820329.56</v>
      </c>
    </row>
    <row r="18" spans="1:13" x14ac:dyDescent="0.25">
      <c r="A18" s="298">
        <v>67</v>
      </c>
      <c r="B18" s="354" t="s">
        <v>116</v>
      </c>
      <c r="C18" s="355"/>
      <c r="D18" s="355"/>
      <c r="E18" s="355"/>
      <c r="F18" s="355"/>
      <c r="G18" s="356"/>
      <c r="H18" s="300">
        <v>1843653.13</v>
      </c>
      <c r="I18" s="300">
        <v>2009438.91</v>
      </c>
      <c r="J18" s="300">
        <v>1936892.1</v>
      </c>
      <c r="K18" s="277">
        <f t="shared" si="0"/>
        <v>30400</v>
      </c>
      <c r="L18" s="77">
        <v>1967292.1</v>
      </c>
    </row>
    <row r="19" spans="1:13" x14ac:dyDescent="0.25">
      <c r="A19" s="298">
        <v>68</v>
      </c>
      <c r="B19" s="354" t="s">
        <v>67</v>
      </c>
      <c r="C19" s="355"/>
      <c r="D19" s="355"/>
      <c r="E19" s="355"/>
      <c r="F19" s="355"/>
      <c r="G19" s="297"/>
      <c r="H19" s="300">
        <v>0</v>
      </c>
      <c r="I19" s="300">
        <v>6563.53</v>
      </c>
      <c r="J19" s="300">
        <v>6563.53</v>
      </c>
      <c r="K19" s="277">
        <f t="shared" si="0"/>
        <v>-9.999999999308784E-3</v>
      </c>
      <c r="L19" s="77">
        <v>6563.52</v>
      </c>
    </row>
    <row r="20" spans="1:13" x14ac:dyDescent="0.25">
      <c r="A20" s="79">
        <v>7</v>
      </c>
      <c r="B20" s="357" t="s">
        <v>2</v>
      </c>
      <c r="C20" s="358"/>
      <c r="D20" s="358"/>
      <c r="E20" s="358"/>
      <c r="F20" s="358"/>
      <c r="G20" s="359"/>
      <c r="H20" s="81">
        <f>H21</f>
        <v>2072.29</v>
      </c>
      <c r="I20" s="81">
        <f>I21</f>
        <v>6000</v>
      </c>
      <c r="J20" s="81">
        <f>J21</f>
        <v>6000</v>
      </c>
      <c r="K20" s="250">
        <f t="shared" si="0"/>
        <v>-5927.71</v>
      </c>
      <c r="L20" s="81">
        <v>72.290000000000006</v>
      </c>
    </row>
    <row r="21" spans="1:13" x14ac:dyDescent="0.25">
      <c r="A21" s="298">
        <v>72</v>
      </c>
      <c r="B21" s="354" t="s">
        <v>68</v>
      </c>
      <c r="C21" s="355"/>
      <c r="D21" s="355"/>
      <c r="E21" s="355"/>
      <c r="F21" s="355"/>
      <c r="G21" s="356"/>
      <c r="H21" s="301">
        <v>2072.29</v>
      </c>
      <c r="I21" s="301">
        <v>6000</v>
      </c>
      <c r="J21" s="301">
        <v>6000</v>
      </c>
      <c r="K21" s="277">
        <f t="shared" si="0"/>
        <v>-5927.71</v>
      </c>
      <c r="L21" s="77">
        <v>72.290000000000006</v>
      </c>
    </row>
    <row r="22" spans="1:13" x14ac:dyDescent="0.25">
      <c r="A22" s="346" t="s">
        <v>69</v>
      </c>
      <c r="B22" s="347"/>
      <c r="C22" s="347"/>
      <c r="D22" s="347"/>
      <c r="E22" s="347"/>
      <c r="F22" s="347"/>
      <c r="G22" s="348"/>
      <c r="H22" s="81">
        <f>H13+H20</f>
        <v>3044755</v>
      </c>
      <c r="I22" s="81">
        <f>I20+I13</f>
        <v>3234032.02</v>
      </c>
      <c r="J22" s="81">
        <f>J20+J13</f>
        <v>3379786.31</v>
      </c>
      <c r="K22" s="250">
        <f t="shared" si="0"/>
        <v>39729.070000000298</v>
      </c>
      <c r="L22" s="81">
        <f>L20+L13</f>
        <v>3419515.3800000004</v>
      </c>
    </row>
    <row r="24" spans="1:13" x14ac:dyDescent="0.25">
      <c r="J24" s="214"/>
    </row>
    <row r="25" spans="1:13" x14ac:dyDescent="0.25">
      <c r="K25" s="214"/>
      <c r="L25" s="214"/>
    </row>
    <row r="27" spans="1:13" ht="78.75" x14ac:dyDescent="0.25">
      <c r="A27" s="71" t="s">
        <v>75</v>
      </c>
      <c r="B27" s="352" t="s">
        <v>74</v>
      </c>
      <c r="C27" s="352"/>
      <c r="D27" s="352"/>
      <c r="E27" s="352"/>
      <c r="F27" s="352"/>
      <c r="G27" s="352"/>
      <c r="H27" s="72" t="s">
        <v>83</v>
      </c>
      <c r="I27" s="73" t="s">
        <v>118</v>
      </c>
      <c r="J27" s="73" t="s">
        <v>119</v>
      </c>
      <c r="K27" s="279" t="s">
        <v>134</v>
      </c>
      <c r="L27" s="278" t="s">
        <v>124</v>
      </c>
    </row>
    <row r="28" spans="1:13" x14ac:dyDescent="0.25">
      <c r="A28" s="249">
        <v>0</v>
      </c>
      <c r="B28" s="353">
        <v>1</v>
      </c>
      <c r="C28" s="353"/>
      <c r="D28" s="353"/>
      <c r="E28" s="353"/>
      <c r="F28" s="353"/>
      <c r="G28" s="353"/>
      <c r="H28" s="249">
        <v>2</v>
      </c>
      <c r="I28" s="249">
        <v>3</v>
      </c>
      <c r="J28" s="281">
        <v>4</v>
      </c>
      <c r="K28" s="282">
        <v>5</v>
      </c>
      <c r="L28" s="249">
        <v>6</v>
      </c>
    </row>
    <row r="29" spans="1:13" x14ac:dyDescent="0.25">
      <c r="A29" s="82">
        <v>3</v>
      </c>
      <c r="B29" s="340" t="s">
        <v>24</v>
      </c>
      <c r="C29" s="341"/>
      <c r="D29" s="341"/>
      <c r="E29" s="341"/>
      <c r="F29" s="341"/>
      <c r="G29" s="342"/>
      <c r="H29" s="83">
        <f>H30+H31+H32+H33</f>
        <v>3501132</v>
      </c>
      <c r="I29" s="83">
        <f>I30+I31+I32+I33</f>
        <v>3501132</v>
      </c>
      <c r="J29" s="83">
        <f>J30+J31+J32+J33</f>
        <v>3611132</v>
      </c>
      <c r="K29" s="83">
        <f>L29-J29</f>
        <v>-86137.959999999963</v>
      </c>
      <c r="L29" s="83">
        <f>L30+L31+L32+L33</f>
        <v>3524994.04</v>
      </c>
    </row>
    <row r="30" spans="1:13" x14ac:dyDescent="0.25">
      <c r="A30" s="75">
        <v>31</v>
      </c>
      <c r="B30" s="343" t="s">
        <v>6</v>
      </c>
      <c r="C30" s="344"/>
      <c r="D30" s="344"/>
      <c r="E30" s="344"/>
      <c r="F30" s="344"/>
      <c r="G30" s="345"/>
      <c r="H30" s="76">
        <v>2323000</v>
      </c>
      <c r="I30" s="76">
        <v>2323000</v>
      </c>
      <c r="J30" s="76">
        <v>2433000</v>
      </c>
      <c r="K30" s="284">
        <f t="shared" ref="K30:K38" si="1">L30-J30</f>
        <v>110786.2799999998</v>
      </c>
      <c r="L30" s="76">
        <v>2543786.2799999998</v>
      </c>
      <c r="M30" s="214"/>
    </row>
    <row r="31" spans="1:13" x14ac:dyDescent="0.25">
      <c r="A31" s="75">
        <v>32</v>
      </c>
      <c r="B31" s="343" t="s">
        <v>7</v>
      </c>
      <c r="C31" s="344"/>
      <c r="D31" s="344"/>
      <c r="E31" s="344"/>
      <c r="F31" s="344"/>
      <c r="G31" s="345"/>
      <c r="H31" s="302">
        <v>1175000</v>
      </c>
      <c r="I31" s="302">
        <v>1175000</v>
      </c>
      <c r="J31" s="302">
        <v>1175000</v>
      </c>
      <c r="K31" s="284">
        <f t="shared" si="1"/>
        <v>-196992.24</v>
      </c>
      <c r="L31" s="302">
        <v>978007.76</v>
      </c>
    </row>
    <row r="32" spans="1:13" x14ac:dyDescent="0.25">
      <c r="A32" s="75">
        <v>34</v>
      </c>
      <c r="B32" s="343" t="s">
        <v>70</v>
      </c>
      <c r="C32" s="344"/>
      <c r="D32" s="344"/>
      <c r="E32" s="344"/>
      <c r="F32" s="344"/>
      <c r="G32" s="345"/>
      <c r="H32" s="302">
        <v>3000</v>
      </c>
      <c r="I32" s="302">
        <v>3000</v>
      </c>
      <c r="J32" s="302">
        <v>3000</v>
      </c>
      <c r="K32" s="284">
        <f t="shared" si="1"/>
        <v>-200</v>
      </c>
      <c r="L32" s="302">
        <v>2800</v>
      </c>
    </row>
    <row r="33" spans="1:12" x14ac:dyDescent="0.25">
      <c r="A33" s="75">
        <v>38</v>
      </c>
      <c r="B33" s="337" t="s">
        <v>43</v>
      </c>
      <c r="C33" s="338"/>
      <c r="D33" s="338"/>
      <c r="E33" s="338"/>
      <c r="F33" s="338"/>
      <c r="G33" s="339"/>
      <c r="H33" s="213">
        <v>132</v>
      </c>
      <c r="I33" s="213">
        <v>132</v>
      </c>
      <c r="J33" s="213">
        <v>132</v>
      </c>
      <c r="K33" s="284">
        <f t="shared" si="1"/>
        <v>268</v>
      </c>
      <c r="L33" s="77">
        <v>400</v>
      </c>
    </row>
    <row r="34" spans="1:12" x14ac:dyDescent="0.25">
      <c r="A34" s="82">
        <v>4</v>
      </c>
      <c r="B34" s="340" t="s">
        <v>82</v>
      </c>
      <c r="C34" s="341"/>
      <c r="D34" s="341"/>
      <c r="E34" s="341"/>
      <c r="F34" s="341"/>
      <c r="G34" s="342"/>
      <c r="H34" s="84">
        <f>H35+H36</f>
        <v>103000</v>
      </c>
      <c r="I34" s="84">
        <f>I35+I36+I37</f>
        <v>374250</v>
      </c>
      <c r="J34" s="84">
        <f>J35+J36+J37</f>
        <v>410004.29000000004</v>
      </c>
      <c r="K34" s="83">
        <f t="shared" si="1"/>
        <v>-77120.040000000037</v>
      </c>
      <c r="L34" s="84">
        <f>L35+L36+L37</f>
        <v>332884.25</v>
      </c>
    </row>
    <row r="35" spans="1:12" x14ac:dyDescent="0.25">
      <c r="A35" s="75">
        <v>41</v>
      </c>
      <c r="B35" s="349" t="s">
        <v>137</v>
      </c>
      <c r="C35" s="350"/>
      <c r="D35" s="350"/>
      <c r="E35" s="350"/>
      <c r="F35" s="350"/>
      <c r="G35" s="351"/>
      <c r="H35" s="302">
        <v>3000</v>
      </c>
      <c r="I35" s="302">
        <v>3000</v>
      </c>
      <c r="J35" s="302">
        <v>3000</v>
      </c>
      <c r="K35" s="284">
        <f t="shared" si="1"/>
        <v>-1952.12</v>
      </c>
      <c r="L35" s="77">
        <v>1047.8800000000001</v>
      </c>
    </row>
    <row r="36" spans="1:12" x14ac:dyDescent="0.25">
      <c r="A36" s="75">
        <v>42</v>
      </c>
      <c r="B36" s="343" t="s">
        <v>71</v>
      </c>
      <c r="C36" s="344"/>
      <c r="D36" s="344"/>
      <c r="E36" s="344"/>
      <c r="F36" s="344"/>
      <c r="G36" s="345"/>
      <c r="H36" s="302">
        <v>100000</v>
      </c>
      <c r="I36" s="302">
        <v>230500</v>
      </c>
      <c r="J36" s="302">
        <v>237004.29</v>
      </c>
      <c r="K36" s="284">
        <f t="shared" si="1"/>
        <v>-7167.9200000000128</v>
      </c>
      <c r="L36" s="302">
        <v>229836.37</v>
      </c>
    </row>
    <row r="37" spans="1:12" x14ac:dyDescent="0.25">
      <c r="A37" s="75">
        <v>45</v>
      </c>
      <c r="B37" s="349" t="s">
        <v>72</v>
      </c>
      <c r="C37" s="350"/>
      <c r="D37" s="350"/>
      <c r="E37" s="350"/>
      <c r="F37" s="350"/>
      <c r="G37" s="351"/>
      <c r="H37" s="76">
        <v>0</v>
      </c>
      <c r="I37" s="76">
        <v>140750</v>
      </c>
      <c r="J37" s="76">
        <v>170000</v>
      </c>
      <c r="K37" s="284">
        <f t="shared" si="1"/>
        <v>-68000</v>
      </c>
      <c r="L37" s="77">
        <v>102000</v>
      </c>
    </row>
    <row r="38" spans="1:12" x14ac:dyDescent="0.25">
      <c r="A38" s="346" t="s">
        <v>69</v>
      </c>
      <c r="B38" s="347"/>
      <c r="C38" s="347"/>
      <c r="D38" s="347"/>
      <c r="E38" s="347"/>
      <c r="F38" s="347"/>
      <c r="G38" s="348"/>
      <c r="H38" s="85">
        <f>H29+H34</f>
        <v>3604132</v>
      </c>
      <c r="I38" s="85">
        <f>I29+I34</f>
        <v>3875382</v>
      </c>
      <c r="J38" s="85">
        <f>J29+J34</f>
        <v>4021136.29</v>
      </c>
      <c r="K38" s="283">
        <f t="shared" si="1"/>
        <v>-163258</v>
      </c>
      <c r="L38" s="85">
        <f>L29+L34</f>
        <v>3857878.29</v>
      </c>
    </row>
    <row r="39" spans="1:12" x14ac:dyDescent="0.25">
      <c r="I39" s="78"/>
    </row>
    <row r="40" spans="1:12" x14ac:dyDescent="0.25">
      <c r="H40" s="214"/>
      <c r="I40" s="214"/>
      <c r="J40" s="214"/>
      <c r="L40" s="214"/>
    </row>
    <row r="41" spans="1:12" x14ac:dyDescent="0.25">
      <c r="H41" s="214"/>
      <c r="I41" s="214"/>
      <c r="J41" s="214"/>
    </row>
    <row r="42" spans="1:12" x14ac:dyDescent="0.25">
      <c r="H42" s="214"/>
      <c r="I42" s="214"/>
      <c r="J42" s="214"/>
      <c r="L42" s="214"/>
    </row>
    <row r="43" spans="1:12" x14ac:dyDescent="0.25">
      <c r="H43" s="214"/>
      <c r="I43" s="214"/>
      <c r="J43" s="214"/>
    </row>
  </sheetData>
  <mergeCells count="29">
    <mergeCell ref="B17:G17"/>
    <mergeCell ref="B18:G18"/>
    <mergeCell ref="B20:G20"/>
    <mergeCell ref="B21:G21"/>
    <mergeCell ref="B11:G11"/>
    <mergeCell ref="B12:G12"/>
    <mergeCell ref="B13:G13"/>
    <mergeCell ref="B14:G14"/>
    <mergeCell ref="B19:F19"/>
    <mergeCell ref="B15:G15"/>
    <mergeCell ref="B16:G16"/>
    <mergeCell ref="B31:G31"/>
    <mergeCell ref="A22:G22"/>
    <mergeCell ref="B27:G27"/>
    <mergeCell ref="B28:G28"/>
    <mergeCell ref="B29:G29"/>
    <mergeCell ref="B30:G30"/>
    <mergeCell ref="B33:G33"/>
    <mergeCell ref="B34:G34"/>
    <mergeCell ref="B32:G32"/>
    <mergeCell ref="A38:G38"/>
    <mergeCell ref="B35:G35"/>
    <mergeCell ref="B36:G36"/>
    <mergeCell ref="B37:G37"/>
    <mergeCell ref="E2:H2"/>
    <mergeCell ref="A1:J1"/>
    <mergeCell ref="B4:I4"/>
    <mergeCell ref="D6:H6"/>
    <mergeCell ref="B8:I8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Normal="100" workbookViewId="0">
      <selection activeCell="B78" sqref="B78"/>
    </sheetView>
  </sheetViews>
  <sheetFormatPr defaultColWidth="16.5703125" defaultRowHeight="15.75" x14ac:dyDescent="0.2"/>
  <cols>
    <col min="1" max="1" width="8.5703125" style="1" customWidth="1"/>
    <col min="2" max="2" width="10.85546875" style="1" customWidth="1"/>
    <col min="3" max="3" width="8.5703125" style="1" customWidth="1"/>
    <col min="4" max="4" width="44.85546875" style="1" customWidth="1"/>
    <col min="5" max="5" width="16.140625" style="53" customWidth="1"/>
    <col min="6" max="6" width="16.5703125" style="1"/>
    <col min="7" max="7" width="14.85546875" style="1" customWidth="1"/>
    <col min="8" max="10" width="16.5703125" style="55"/>
    <col min="11" max="16384" width="16.5703125" style="1"/>
  </cols>
  <sheetData>
    <row r="1" spans="1:14" ht="31.5" customHeight="1" x14ac:dyDescent="0.2">
      <c r="A1" s="367" t="s">
        <v>87</v>
      </c>
      <c r="B1" s="367"/>
      <c r="C1" s="367"/>
      <c r="D1" s="367"/>
      <c r="E1" s="367"/>
      <c r="F1" s="367"/>
      <c r="G1" s="367"/>
    </row>
    <row r="2" spans="1:14" ht="15.75" customHeight="1" x14ac:dyDescent="0.2">
      <c r="A2" s="370" t="s">
        <v>1</v>
      </c>
      <c r="B2" s="371"/>
      <c r="C2" s="371"/>
      <c r="D2" s="371"/>
      <c r="E2" s="371"/>
      <c r="F2" s="371"/>
      <c r="G2" s="371"/>
    </row>
    <row r="3" spans="1:14" s="4" customFormat="1" ht="63.75" x14ac:dyDescent="0.2">
      <c r="A3" s="2" t="s">
        <v>15</v>
      </c>
      <c r="B3" s="2" t="s">
        <v>35</v>
      </c>
      <c r="C3" s="2" t="s">
        <v>76</v>
      </c>
      <c r="D3" s="3" t="s">
        <v>4</v>
      </c>
      <c r="E3" s="72" t="s">
        <v>83</v>
      </c>
      <c r="F3" s="177" t="s">
        <v>118</v>
      </c>
      <c r="G3" s="177" t="s">
        <v>119</v>
      </c>
      <c r="H3" s="177" t="s">
        <v>120</v>
      </c>
      <c r="I3" s="177" t="s">
        <v>124</v>
      </c>
      <c r="J3" s="55"/>
      <c r="K3" s="1"/>
      <c r="L3" s="1"/>
      <c r="M3" s="1"/>
      <c r="N3" s="1"/>
    </row>
    <row r="4" spans="1:14" s="4" customFormat="1" x14ac:dyDescent="0.2">
      <c r="A4" s="369">
        <v>1</v>
      </c>
      <c r="B4" s="369"/>
      <c r="C4" s="369"/>
      <c r="D4" s="369"/>
      <c r="E4" s="140">
        <v>4</v>
      </c>
      <c r="F4" s="140"/>
      <c r="G4" s="5"/>
      <c r="H4" s="252"/>
      <c r="I4" s="5"/>
      <c r="J4" s="55"/>
      <c r="K4" s="1"/>
      <c r="L4" s="1"/>
      <c r="M4" s="1"/>
      <c r="N4" s="1"/>
    </row>
    <row r="5" spans="1:14" s="8" customFormat="1" x14ac:dyDescent="0.2">
      <c r="A5" s="162">
        <v>6</v>
      </c>
      <c r="B5" s="163"/>
      <c r="C5" s="162"/>
      <c r="D5" s="164" t="s">
        <v>1</v>
      </c>
      <c r="E5" s="254">
        <f>E7</f>
        <v>240735</v>
      </c>
      <c r="F5" s="254">
        <f t="shared" ref="F5:G5" si="0">F7</f>
        <v>140735</v>
      </c>
      <c r="G5" s="254">
        <f t="shared" si="0"/>
        <v>140735</v>
      </c>
      <c r="H5" s="254">
        <f>H6</f>
        <v>-37209.100000000006</v>
      </c>
      <c r="I5" s="254">
        <v>103525.9</v>
      </c>
      <c r="J5" s="56"/>
      <c r="K5" s="7"/>
      <c r="L5" s="7"/>
      <c r="M5" s="7"/>
      <c r="N5" s="7"/>
    </row>
    <row r="6" spans="1:14" s="4" customFormat="1" ht="31.5" x14ac:dyDescent="0.2">
      <c r="A6" s="19"/>
      <c r="B6" s="303">
        <v>63</v>
      </c>
      <c r="C6" s="304"/>
      <c r="D6" s="23" t="s">
        <v>12</v>
      </c>
      <c r="E6" s="25">
        <v>240735</v>
      </c>
      <c r="F6" s="25">
        <v>140735</v>
      </c>
      <c r="G6" s="25">
        <v>140735</v>
      </c>
      <c r="H6" s="50">
        <f t="shared" ref="H6:H36" si="1">I6-G6</f>
        <v>-37209.100000000006</v>
      </c>
      <c r="I6" s="25">
        <v>103525.9</v>
      </c>
      <c r="J6" s="55"/>
      <c r="K6" s="1"/>
      <c r="L6" s="1"/>
      <c r="M6" s="1"/>
      <c r="N6" s="1"/>
    </row>
    <row r="7" spans="1:14" s="8" customFormat="1" x14ac:dyDescent="0.2">
      <c r="A7" s="14"/>
      <c r="B7" s="15"/>
      <c r="C7" s="16">
        <v>52</v>
      </c>
      <c r="D7" s="17" t="s">
        <v>16</v>
      </c>
      <c r="E7" s="18">
        <f>E6</f>
        <v>240735</v>
      </c>
      <c r="F7" s="18">
        <f>F6</f>
        <v>140735</v>
      </c>
      <c r="G7" s="18">
        <f>G6</f>
        <v>140735</v>
      </c>
      <c r="H7" s="255">
        <f>H6</f>
        <v>-37209.100000000006</v>
      </c>
      <c r="I7" s="18">
        <f>I6</f>
        <v>103525.9</v>
      </c>
      <c r="J7" s="56"/>
      <c r="K7" s="7"/>
      <c r="L7" s="7"/>
      <c r="M7" s="7"/>
      <c r="N7" s="7"/>
    </row>
    <row r="8" spans="1:14" s="8" customFormat="1" x14ac:dyDescent="0.2">
      <c r="A8" s="162">
        <v>6</v>
      </c>
      <c r="B8" s="163"/>
      <c r="C8" s="162"/>
      <c r="D8" s="164" t="s">
        <v>1</v>
      </c>
      <c r="E8" s="161">
        <v>100000</v>
      </c>
      <c r="F8" s="161">
        <v>305000</v>
      </c>
      <c r="G8" s="161">
        <f>G9</f>
        <v>199941.09</v>
      </c>
      <c r="H8" s="254">
        <f t="shared" si="1"/>
        <v>-19455.859999999986</v>
      </c>
      <c r="I8" s="161">
        <f>I9</f>
        <v>180485.23</v>
      </c>
      <c r="J8" s="56"/>
      <c r="K8" s="7"/>
      <c r="L8" s="7"/>
      <c r="M8" s="7"/>
      <c r="N8" s="7"/>
    </row>
    <row r="9" spans="1:14" s="8" customFormat="1" ht="31.5" x14ac:dyDescent="0.2">
      <c r="A9" s="19"/>
      <c r="B9" s="22">
        <v>63</v>
      </c>
      <c r="C9" s="141"/>
      <c r="D9" s="23" t="s">
        <v>12</v>
      </c>
      <c r="E9" s="24">
        <v>100000</v>
      </c>
      <c r="F9" s="24">
        <v>305000</v>
      </c>
      <c r="G9" s="25">
        <v>199941.09</v>
      </c>
      <c r="H9" s="50">
        <f t="shared" si="1"/>
        <v>-19455.859999999986</v>
      </c>
      <c r="I9" s="25">
        <v>180485.23</v>
      </c>
      <c r="J9" s="56"/>
      <c r="K9" s="7"/>
      <c r="L9" s="7"/>
      <c r="M9" s="7"/>
      <c r="N9" s="7"/>
    </row>
    <row r="10" spans="1:14" s="8" customFormat="1" x14ac:dyDescent="0.2">
      <c r="A10" s="14"/>
      <c r="B10" s="15"/>
      <c r="C10" s="16">
        <v>51</v>
      </c>
      <c r="D10" s="142" t="s">
        <v>84</v>
      </c>
      <c r="E10" s="18">
        <f>E8</f>
        <v>100000</v>
      </c>
      <c r="F10" s="18">
        <v>305000</v>
      </c>
      <c r="G10" s="18">
        <f>G9</f>
        <v>199941.09</v>
      </c>
      <c r="H10" s="253">
        <f t="shared" si="1"/>
        <v>-19455.859999999986</v>
      </c>
      <c r="I10" s="18">
        <f>I9</f>
        <v>180485.23</v>
      </c>
      <c r="J10" s="56"/>
      <c r="K10" s="7"/>
      <c r="L10" s="7"/>
      <c r="M10" s="7"/>
      <c r="N10" s="7"/>
    </row>
    <row r="11" spans="1:14" s="8" customFormat="1" x14ac:dyDescent="0.2">
      <c r="A11" s="162">
        <v>6</v>
      </c>
      <c r="B11" s="163"/>
      <c r="C11" s="162"/>
      <c r="D11" s="164" t="s">
        <v>1</v>
      </c>
      <c r="E11" s="161">
        <f>E13+E14+E15</f>
        <v>849994.58</v>
      </c>
      <c r="F11" s="161">
        <f>F13+F14+F15+F16</f>
        <v>764558.11</v>
      </c>
      <c r="G11" s="161">
        <f>G13+G14+G15+G16+G12</f>
        <v>869617.02</v>
      </c>
      <c r="H11" s="254">
        <f t="shared" si="1"/>
        <v>74293.280000000028</v>
      </c>
      <c r="I11" s="161">
        <f>I13+I14+I15+I16+I12</f>
        <v>943910.3</v>
      </c>
      <c r="J11" s="56"/>
      <c r="K11" s="7"/>
      <c r="L11" s="7"/>
      <c r="M11" s="7"/>
      <c r="N11" s="7"/>
    </row>
    <row r="12" spans="1:14" s="8" customFormat="1" ht="31.5" x14ac:dyDescent="0.2">
      <c r="A12" s="246"/>
      <c r="B12" s="22">
        <v>63</v>
      </c>
      <c r="C12" s="141"/>
      <c r="D12" s="23" t="s">
        <v>12</v>
      </c>
      <c r="E12" s="24">
        <v>0</v>
      </c>
      <c r="F12" s="24">
        <v>0</v>
      </c>
      <c r="G12" s="24">
        <v>105058.91</v>
      </c>
      <c r="H12" s="50">
        <v>8897.64</v>
      </c>
      <c r="I12" s="24">
        <v>113956.55</v>
      </c>
      <c r="J12" s="56"/>
      <c r="K12" s="7"/>
      <c r="L12" s="7"/>
      <c r="M12" s="7"/>
      <c r="N12" s="7"/>
    </row>
    <row r="13" spans="1:14" s="21" customFormat="1" x14ac:dyDescent="0.2">
      <c r="A13" s="19"/>
      <c r="B13" s="22">
        <v>64</v>
      </c>
      <c r="C13" s="141"/>
      <c r="D13" s="23" t="s">
        <v>32</v>
      </c>
      <c r="E13" s="24">
        <v>700</v>
      </c>
      <c r="F13" s="24">
        <v>700</v>
      </c>
      <c r="G13" s="24">
        <v>700</v>
      </c>
      <c r="H13" s="50">
        <f t="shared" si="1"/>
        <v>-109.76999999999998</v>
      </c>
      <c r="I13" s="24">
        <v>590.23</v>
      </c>
      <c r="J13" s="57"/>
      <c r="K13" s="20"/>
      <c r="L13" s="20"/>
      <c r="M13" s="20"/>
      <c r="N13" s="20"/>
    </row>
    <row r="14" spans="1:14" s="8" customFormat="1" x14ac:dyDescent="0.2">
      <c r="A14" s="34"/>
      <c r="B14" s="30">
        <v>65</v>
      </c>
      <c r="C14" s="31"/>
      <c r="D14" s="23" t="s">
        <v>38</v>
      </c>
      <c r="E14" s="50">
        <v>3000</v>
      </c>
      <c r="F14" s="50">
        <v>27000</v>
      </c>
      <c r="G14" s="50">
        <v>27000</v>
      </c>
      <c r="H14" s="50">
        <f t="shared" si="1"/>
        <v>-24200</v>
      </c>
      <c r="I14" s="50">
        <v>2800</v>
      </c>
      <c r="J14" s="56"/>
      <c r="K14" s="7"/>
      <c r="L14" s="7"/>
      <c r="M14" s="7"/>
      <c r="N14" s="7"/>
    </row>
    <row r="15" spans="1:14" s="8" customFormat="1" ht="31.5" x14ac:dyDescent="0.2">
      <c r="A15" s="19"/>
      <c r="B15" s="303">
        <v>66</v>
      </c>
      <c r="C15" s="304"/>
      <c r="D15" s="23" t="s">
        <v>9</v>
      </c>
      <c r="E15" s="50">
        <v>846294.58</v>
      </c>
      <c r="F15" s="50">
        <v>730294.58</v>
      </c>
      <c r="G15" s="50">
        <v>730294.58</v>
      </c>
      <c r="H15" s="50">
        <v>89705.42</v>
      </c>
      <c r="I15" s="50">
        <v>820000</v>
      </c>
      <c r="J15" s="56"/>
      <c r="K15" s="7"/>
      <c r="L15" s="7"/>
      <c r="M15" s="7"/>
      <c r="N15" s="7"/>
    </row>
    <row r="16" spans="1:14" s="8" customFormat="1" x14ac:dyDescent="0.2">
      <c r="A16" s="34"/>
      <c r="B16" s="30">
        <v>68</v>
      </c>
      <c r="C16" s="31"/>
      <c r="D16" s="23" t="s">
        <v>67</v>
      </c>
      <c r="E16" s="50">
        <v>0</v>
      </c>
      <c r="F16" s="50">
        <v>6563.53</v>
      </c>
      <c r="G16" s="50">
        <v>6563.53</v>
      </c>
      <c r="H16" s="50">
        <f t="shared" si="1"/>
        <v>-9.999999999308784E-3</v>
      </c>
      <c r="I16" s="50">
        <v>6563.52</v>
      </c>
      <c r="J16" s="56"/>
      <c r="K16" s="7"/>
      <c r="L16" s="7"/>
      <c r="M16" s="7"/>
      <c r="N16" s="7"/>
    </row>
    <row r="17" spans="1:14" s="8" customFormat="1" x14ac:dyDescent="0.2">
      <c r="A17" s="27"/>
      <c r="B17" s="28"/>
      <c r="C17" s="16">
        <v>31</v>
      </c>
      <c r="D17" s="17" t="s">
        <v>18</v>
      </c>
      <c r="E17" s="18">
        <f>E11</f>
        <v>849994.58</v>
      </c>
      <c r="F17" s="18">
        <f>F11</f>
        <v>764558.11</v>
      </c>
      <c r="G17" s="18">
        <f>G11</f>
        <v>869617.02</v>
      </c>
      <c r="H17" s="253">
        <f t="shared" si="1"/>
        <v>74293.280000000028</v>
      </c>
      <c r="I17" s="18">
        <f>I11</f>
        <v>943910.3</v>
      </c>
      <c r="J17" s="56"/>
      <c r="K17" s="7"/>
      <c r="L17" s="7"/>
      <c r="M17" s="7"/>
      <c r="N17" s="7"/>
    </row>
    <row r="18" spans="1:14" s="8" customFormat="1" x14ac:dyDescent="0.2">
      <c r="A18" s="162">
        <v>6</v>
      </c>
      <c r="B18" s="163"/>
      <c r="C18" s="162"/>
      <c r="D18" s="164" t="s">
        <v>1</v>
      </c>
      <c r="E18" s="161">
        <f>E19+E20</f>
        <v>1747831.72</v>
      </c>
      <c r="F18" s="161">
        <f>F19+F20</f>
        <v>1811746.5</v>
      </c>
      <c r="G18" s="161">
        <f>G19+G20</f>
        <v>1964301.1</v>
      </c>
      <c r="H18" s="254">
        <f t="shared" si="1"/>
        <v>24998.899999999907</v>
      </c>
      <c r="I18" s="161">
        <f>I19+I20</f>
        <v>1989300</v>
      </c>
      <c r="J18" s="56"/>
      <c r="K18" s="7"/>
      <c r="L18" s="7"/>
      <c r="M18" s="7"/>
      <c r="N18" s="7"/>
    </row>
    <row r="19" spans="1:14" s="21" customFormat="1" x14ac:dyDescent="0.2">
      <c r="A19" s="29"/>
      <c r="B19" s="30">
        <v>65</v>
      </c>
      <c r="C19" s="31"/>
      <c r="D19" s="23" t="s">
        <v>38</v>
      </c>
      <c r="E19" s="25">
        <v>6000</v>
      </c>
      <c r="F19" s="25">
        <v>6000</v>
      </c>
      <c r="G19" s="25">
        <v>224301.1</v>
      </c>
      <c r="H19" s="50">
        <f t="shared" si="1"/>
        <v>-5001.1000000000058</v>
      </c>
      <c r="I19" s="25">
        <v>219300</v>
      </c>
      <c r="J19" s="57"/>
      <c r="K19" s="20"/>
      <c r="L19" s="20"/>
      <c r="M19" s="20"/>
      <c r="N19" s="20"/>
    </row>
    <row r="20" spans="1:14" s="8" customFormat="1" ht="31.5" x14ac:dyDescent="0.2">
      <c r="A20" s="9"/>
      <c r="B20" s="11">
        <v>67</v>
      </c>
      <c r="C20" s="26"/>
      <c r="D20" s="12" t="s">
        <v>5</v>
      </c>
      <c r="E20" s="13">
        <v>1741831.72</v>
      </c>
      <c r="F20" s="13">
        <v>1805746.5</v>
      </c>
      <c r="G20" s="13">
        <v>1740000</v>
      </c>
      <c r="H20" s="50">
        <f t="shared" si="1"/>
        <v>30000</v>
      </c>
      <c r="I20" s="13">
        <v>1770000</v>
      </c>
      <c r="J20" s="56"/>
      <c r="K20" s="7"/>
      <c r="L20" s="7"/>
      <c r="M20" s="7"/>
      <c r="N20" s="7"/>
    </row>
    <row r="21" spans="1:14" s="8" customFormat="1" ht="30" customHeight="1" x14ac:dyDescent="0.2">
      <c r="A21" s="32"/>
      <c r="B21" s="33"/>
      <c r="C21" s="16">
        <v>43</v>
      </c>
      <c r="D21" s="17" t="s">
        <v>17</v>
      </c>
      <c r="E21" s="18">
        <f>E19+E20</f>
        <v>1747831.72</v>
      </c>
      <c r="F21" s="18">
        <f t="shared" ref="F21:H21" si="2">F19+F20</f>
        <v>1811746.5</v>
      </c>
      <c r="G21" s="18">
        <f t="shared" si="2"/>
        <v>1964301.1</v>
      </c>
      <c r="H21" s="18">
        <f t="shared" si="2"/>
        <v>24998.899999999994</v>
      </c>
      <c r="I21" s="18">
        <f>I20+I19</f>
        <v>1989300</v>
      </c>
      <c r="J21" s="56"/>
      <c r="K21" s="7"/>
      <c r="L21" s="7"/>
      <c r="M21" s="7"/>
      <c r="N21" s="7"/>
    </row>
    <row r="22" spans="1:14" s="8" customFormat="1" ht="30.75" customHeight="1" x14ac:dyDescent="0.2">
      <c r="A22" s="162">
        <v>6</v>
      </c>
      <c r="B22" s="163"/>
      <c r="C22" s="162"/>
      <c r="D22" s="164" t="s">
        <v>1</v>
      </c>
      <c r="E22" s="161">
        <f t="shared" ref="E22:G22" si="3">E23</f>
        <v>29988.41</v>
      </c>
      <c r="F22" s="161">
        <f t="shared" si="3"/>
        <v>29988.41</v>
      </c>
      <c r="G22" s="161">
        <f t="shared" si="3"/>
        <v>23188.1</v>
      </c>
      <c r="H22" s="254">
        <f t="shared" si="1"/>
        <v>400</v>
      </c>
      <c r="I22" s="161">
        <v>23588.1</v>
      </c>
      <c r="J22" s="56"/>
      <c r="K22" s="7"/>
      <c r="L22" s="7"/>
      <c r="M22" s="7"/>
      <c r="N22" s="7"/>
    </row>
    <row r="23" spans="1:14" s="4" customFormat="1" ht="31.5" x14ac:dyDescent="0.2">
      <c r="A23" s="19"/>
      <c r="B23" s="303">
        <v>67</v>
      </c>
      <c r="C23" s="304"/>
      <c r="D23" s="23" t="s">
        <v>5</v>
      </c>
      <c r="E23" s="25">
        <v>29988.41</v>
      </c>
      <c r="F23" s="25">
        <v>29988.41</v>
      </c>
      <c r="G23" s="25">
        <v>23188.1</v>
      </c>
      <c r="H23" s="50">
        <f t="shared" si="1"/>
        <v>400</v>
      </c>
      <c r="I23" s="25">
        <v>23588.1</v>
      </c>
      <c r="J23" s="55"/>
      <c r="K23" s="1"/>
      <c r="L23" s="1"/>
      <c r="M23" s="1"/>
      <c r="N23" s="1"/>
    </row>
    <row r="24" spans="1:14" s="4" customFormat="1" x14ac:dyDescent="0.2">
      <c r="A24" s="14"/>
      <c r="B24" s="14"/>
      <c r="C24" s="16" t="s">
        <v>19</v>
      </c>
      <c r="D24" s="17" t="s">
        <v>20</v>
      </c>
      <c r="E24" s="18">
        <f>E23</f>
        <v>29988.41</v>
      </c>
      <c r="F24" s="18">
        <f>F23</f>
        <v>29988.41</v>
      </c>
      <c r="G24" s="18">
        <f>G23</f>
        <v>23188.1</v>
      </c>
      <c r="H24" s="255">
        <f t="shared" si="1"/>
        <v>400</v>
      </c>
      <c r="I24" s="18">
        <f>I22</f>
        <v>23588.1</v>
      </c>
      <c r="J24" s="55"/>
      <c r="K24" s="1"/>
      <c r="L24" s="1"/>
      <c r="M24" s="1"/>
      <c r="N24" s="1"/>
    </row>
    <row r="25" spans="1:14" s="4" customFormat="1" x14ac:dyDescent="0.2">
      <c r="A25" s="162">
        <v>6</v>
      </c>
      <c r="B25" s="163"/>
      <c r="C25" s="162"/>
      <c r="D25" s="164" t="s">
        <v>1</v>
      </c>
      <c r="E25" s="161">
        <f t="shared" ref="E25:G25" si="4">E26</f>
        <v>71833</v>
      </c>
      <c r="F25" s="161">
        <f t="shared" si="4"/>
        <v>173704</v>
      </c>
      <c r="G25" s="161">
        <f t="shared" si="4"/>
        <v>173704</v>
      </c>
      <c r="H25" s="254">
        <f t="shared" si="1"/>
        <v>0</v>
      </c>
      <c r="I25" s="161">
        <f>I26</f>
        <v>173704</v>
      </c>
      <c r="J25" s="55"/>
      <c r="K25" s="1"/>
      <c r="L25" s="1"/>
      <c r="M25" s="1"/>
      <c r="N25" s="1"/>
    </row>
    <row r="26" spans="1:14" s="36" customFormat="1" ht="31.5" x14ac:dyDescent="0.2">
      <c r="A26" s="19"/>
      <c r="B26" s="303">
        <v>67</v>
      </c>
      <c r="C26" s="304"/>
      <c r="D26" s="23" t="s">
        <v>5</v>
      </c>
      <c r="E26" s="25">
        <v>71833</v>
      </c>
      <c r="F26" s="25">
        <v>173704</v>
      </c>
      <c r="G26" s="25">
        <v>173704</v>
      </c>
      <c r="H26" s="50">
        <f t="shared" si="1"/>
        <v>0</v>
      </c>
      <c r="I26" s="25">
        <v>173704</v>
      </c>
      <c r="J26" s="54"/>
      <c r="K26" s="35"/>
      <c r="L26" s="35"/>
      <c r="M26" s="35"/>
      <c r="N26" s="35"/>
    </row>
    <row r="27" spans="1:14" s="36" customFormat="1" x14ac:dyDescent="0.2">
      <c r="A27" s="14"/>
      <c r="B27" s="14"/>
      <c r="C27" s="16">
        <v>44</v>
      </c>
      <c r="D27" s="17" t="s">
        <v>42</v>
      </c>
      <c r="E27" s="18">
        <f>E26</f>
        <v>71833</v>
      </c>
      <c r="F27" s="18">
        <f>F26</f>
        <v>173704</v>
      </c>
      <c r="G27" s="18">
        <f>G26</f>
        <v>173704</v>
      </c>
      <c r="H27" s="255">
        <f t="shared" si="1"/>
        <v>0</v>
      </c>
      <c r="I27" s="18">
        <v>173704</v>
      </c>
      <c r="J27" s="54"/>
      <c r="K27" s="35"/>
      <c r="L27" s="35"/>
      <c r="M27" s="35"/>
      <c r="N27" s="35"/>
    </row>
    <row r="28" spans="1:14" s="4" customFormat="1" x14ac:dyDescent="0.2">
      <c r="A28" s="162">
        <v>6</v>
      </c>
      <c r="B28" s="163"/>
      <c r="C28" s="162"/>
      <c r="D28" s="164" t="s">
        <v>1</v>
      </c>
      <c r="E28" s="155">
        <v>0</v>
      </c>
      <c r="F28" s="155">
        <v>0</v>
      </c>
      <c r="G28" s="155">
        <v>0</v>
      </c>
      <c r="H28" s="155">
        <v>0</v>
      </c>
      <c r="I28" s="155">
        <v>329.56</v>
      </c>
      <c r="J28" s="55"/>
      <c r="K28" s="1"/>
      <c r="L28" s="1"/>
      <c r="M28" s="1"/>
      <c r="N28" s="1"/>
    </row>
    <row r="29" spans="1:14" s="4" customFormat="1" ht="31.5" x14ac:dyDescent="0.2">
      <c r="A29" s="306"/>
      <c r="B29" s="30">
        <v>66</v>
      </c>
      <c r="C29" s="31"/>
      <c r="D29" s="23" t="s">
        <v>9</v>
      </c>
      <c r="E29" s="25">
        <v>0</v>
      </c>
      <c r="F29" s="25">
        <v>0</v>
      </c>
      <c r="G29" s="25">
        <v>0</v>
      </c>
      <c r="H29" s="25">
        <v>0</v>
      </c>
      <c r="I29" s="25">
        <v>329.56</v>
      </c>
      <c r="J29" s="55"/>
      <c r="K29" s="1"/>
      <c r="L29" s="1"/>
      <c r="M29" s="1"/>
      <c r="N29" s="1"/>
    </row>
    <row r="30" spans="1:14" s="4" customFormat="1" x14ac:dyDescent="0.2">
      <c r="A30" s="27"/>
      <c r="B30" s="37"/>
      <c r="C30" s="258">
        <v>61</v>
      </c>
      <c r="D30" s="142" t="s">
        <v>127</v>
      </c>
      <c r="E30" s="49">
        <v>0</v>
      </c>
      <c r="F30" s="49">
        <v>0</v>
      </c>
      <c r="G30" s="49">
        <v>0</v>
      </c>
      <c r="H30" s="49">
        <v>0</v>
      </c>
      <c r="I30" s="49">
        <v>329.56</v>
      </c>
      <c r="J30" s="55"/>
      <c r="K30" s="1"/>
      <c r="L30" s="1"/>
      <c r="M30" s="1"/>
      <c r="N30" s="1"/>
    </row>
    <row r="31" spans="1:14" s="36" customFormat="1" x14ac:dyDescent="0.2">
      <c r="A31" s="162">
        <v>6</v>
      </c>
      <c r="B31" s="163"/>
      <c r="C31" s="162"/>
      <c r="D31" s="164" t="s">
        <v>1</v>
      </c>
      <c r="E31" s="161">
        <f t="shared" ref="E31:G31" si="5">E32</f>
        <v>2300</v>
      </c>
      <c r="F31" s="161">
        <f t="shared" si="5"/>
        <v>2300</v>
      </c>
      <c r="G31" s="161">
        <f t="shared" si="5"/>
        <v>2300</v>
      </c>
      <c r="H31" s="254">
        <f t="shared" si="1"/>
        <v>2300</v>
      </c>
      <c r="I31" s="161">
        <v>4600</v>
      </c>
      <c r="J31" s="54"/>
      <c r="K31" s="35"/>
      <c r="L31" s="35"/>
      <c r="M31" s="35"/>
      <c r="N31" s="35"/>
    </row>
    <row r="32" spans="1:14" s="4" customFormat="1" x14ac:dyDescent="0.2">
      <c r="A32" s="29"/>
      <c r="B32" s="30">
        <v>65</v>
      </c>
      <c r="C32" s="31"/>
      <c r="D32" s="23" t="s">
        <v>38</v>
      </c>
      <c r="E32" s="25">
        <v>2300</v>
      </c>
      <c r="F32" s="25">
        <v>2300</v>
      </c>
      <c r="G32" s="25">
        <v>2300</v>
      </c>
      <c r="H32" s="50">
        <f t="shared" si="1"/>
        <v>2300</v>
      </c>
      <c r="I32" s="25">
        <v>4600</v>
      </c>
      <c r="J32" s="55"/>
      <c r="K32" s="1"/>
      <c r="L32" s="1"/>
      <c r="M32" s="1"/>
      <c r="N32" s="1"/>
    </row>
    <row r="33" spans="1:14" s="4" customFormat="1" ht="31.5" x14ac:dyDescent="0.2">
      <c r="A33" s="144">
        <v>7</v>
      </c>
      <c r="B33" s="158"/>
      <c r="C33" s="159"/>
      <c r="D33" s="160" t="s">
        <v>2</v>
      </c>
      <c r="E33" s="161">
        <f t="shared" ref="E33:G33" si="6">E34</f>
        <v>2072.29</v>
      </c>
      <c r="F33" s="161">
        <f t="shared" si="6"/>
        <v>6000</v>
      </c>
      <c r="G33" s="161">
        <f t="shared" si="6"/>
        <v>6000</v>
      </c>
      <c r="H33" s="254">
        <f t="shared" si="1"/>
        <v>-5927.71</v>
      </c>
      <c r="I33" s="161">
        <v>72.290000000000006</v>
      </c>
      <c r="J33" s="55"/>
      <c r="K33" s="1"/>
      <c r="L33" s="1"/>
      <c r="M33" s="1"/>
      <c r="N33" s="1"/>
    </row>
    <row r="34" spans="1:14" s="4" customFormat="1" x14ac:dyDescent="0.2">
      <c r="A34" s="29"/>
      <c r="B34" s="34">
        <v>72</v>
      </c>
      <c r="C34" s="31"/>
      <c r="D34" s="305" t="s">
        <v>37</v>
      </c>
      <c r="E34" s="24">
        <v>2072.29</v>
      </c>
      <c r="F34" s="24">
        <v>6000</v>
      </c>
      <c r="G34" s="24">
        <v>6000</v>
      </c>
      <c r="H34" s="50">
        <f t="shared" si="1"/>
        <v>-5927.71</v>
      </c>
      <c r="I34" s="24">
        <v>72.290000000000006</v>
      </c>
      <c r="J34" s="55"/>
      <c r="K34" s="1"/>
      <c r="L34" s="1"/>
      <c r="M34" s="1"/>
      <c r="N34" s="1"/>
    </row>
    <row r="35" spans="1:14" s="4" customFormat="1" ht="31.5" x14ac:dyDescent="0.2">
      <c r="A35" s="27"/>
      <c r="B35" s="37"/>
      <c r="C35" s="16">
        <v>71</v>
      </c>
      <c r="D35" s="17" t="s">
        <v>39</v>
      </c>
      <c r="E35" s="18">
        <f>E32+E33</f>
        <v>4372.29</v>
      </c>
      <c r="F35" s="18">
        <f>F32+F33</f>
        <v>8300</v>
      </c>
      <c r="G35" s="18">
        <f>G32+G33</f>
        <v>8300</v>
      </c>
      <c r="H35" s="255">
        <f t="shared" si="1"/>
        <v>-3627.71</v>
      </c>
      <c r="I35" s="18">
        <f>I33+I31</f>
        <v>4672.29</v>
      </c>
      <c r="J35" s="55"/>
      <c r="K35" s="1"/>
      <c r="L35" s="1"/>
      <c r="M35" s="1"/>
      <c r="N35" s="1"/>
    </row>
    <row r="36" spans="1:14" s="4" customFormat="1" x14ac:dyDescent="0.2">
      <c r="A36" s="374" t="s">
        <v>31</v>
      </c>
      <c r="B36" s="374"/>
      <c r="C36" s="374"/>
      <c r="D36" s="374"/>
      <c r="E36" s="38">
        <f>E7+E10+E17+E21+E24+E27+E35</f>
        <v>3044755</v>
      </c>
      <c r="F36" s="38">
        <f>F7+F10+F17+F21+F24+F27+F35</f>
        <v>3234032.02</v>
      </c>
      <c r="G36" s="38">
        <f>G7+G10+G17+G21+G24+G27+G35</f>
        <v>3379786.31</v>
      </c>
      <c r="H36" s="245">
        <f t="shared" si="1"/>
        <v>39729.070000000298</v>
      </c>
      <c r="I36" s="38">
        <f>I7+I10+I17+I21+I24+I27+I35+I30</f>
        <v>3419515.3800000004</v>
      </c>
      <c r="J36" s="55"/>
      <c r="K36" s="1"/>
      <c r="L36" s="1"/>
      <c r="M36" s="1"/>
      <c r="N36" s="1"/>
    </row>
    <row r="37" spans="1:14" s="4" customFormat="1" ht="24" customHeight="1" x14ac:dyDescent="0.2">
      <c r="A37" s="39"/>
      <c r="B37" s="39"/>
      <c r="C37" s="39"/>
      <c r="D37" s="39"/>
      <c r="E37" s="40"/>
      <c r="F37" s="234"/>
      <c r="G37" s="55"/>
      <c r="H37" s="55"/>
      <c r="I37" s="55"/>
      <c r="J37" s="55"/>
      <c r="K37" s="1"/>
      <c r="L37" s="1"/>
      <c r="M37" s="1"/>
      <c r="N37" s="1"/>
    </row>
    <row r="38" spans="1:14" s="4" customFormat="1" x14ac:dyDescent="0.2">
      <c r="A38" s="39"/>
      <c r="B38" s="39"/>
      <c r="C38" s="39"/>
      <c r="D38" s="39"/>
      <c r="E38" s="40"/>
      <c r="F38" s="234"/>
      <c r="G38" s="55"/>
      <c r="H38" s="1"/>
      <c r="I38" s="55"/>
      <c r="J38" s="55"/>
      <c r="K38" s="1"/>
      <c r="L38" s="1"/>
      <c r="M38" s="1"/>
      <c r="N38" s="1"/>
    </row>
    <row r="39" spans="1:14" s="4" customFormat="1" x14ac:dyDescent="0.2">
      <c r="A39" s="36"/>
      <c r="B39" s="39"/>
      <c r="C39" s="39"/>
      <c r="D39" s="39"/>
      <c r="E39" s="39"/>
      <c r="F39" s="39"/>
      <c r="G39" s="1"/>
      <c r="H39" s="55"/>
      <c r="I39" s="55"/>
      <c r="J39" s="55"/>
      <c r="K39" s="1"/>
      <c r="L39" s="1"/>
      <c r="M39" s="1"/>
      <c r="N39" s="1"/>
    </row>
    <row r="40" spans="1:14" s="8" customFormat="1" ht="15.75" customHeight="1" x14ac:dyDescent="0.2">
      <c r="A40" s="372" t="s">
        <v>24</v>
      </c>
      <c r="B40" s="373"/>
      <c r="C40" s="373"/>
      <c r="D40" s="373"/>
      <c r="E40" s="373"/>
      <c r="F40" s="373"/>
      <c r="G40" s="373"/>
      <c r="H40" s="56"/>
      <c r="I40" s="56"/>
      <c r="J40" s="56"/>
      <c r="K40" s="7"/>
      <c r="L40" s="7"/>
      <c r="M40" s="7"/>
      <c r="N40" s="7"/>
    </row>
    <row r="41" spans="1:14" s="4" customFormat="1" ht="63.75" x14ac:dyDescent="0.2">
      <c r="A41" s="2" t="s">
        <v>15</v>
      </c>
      <c r="B41" s="2" t="s">
        <v>35</v>
      </c>
      <c r="C41" s="2" t="s">
        <v>76</v>
      </c>
      <c r="D41" s="58" t="s">
        <v>4</v>
      </c>
      <c r="E41" s="72" t="s">
        <v>83</v>
      </c>
      <c r="F41" s="177" t="s">
        <v>118</v>
      </c>
      <c r="G41" s="177" t="s">
        <v>119</v>
      </c>
      <c r="H41" s="177" t="s">
        <v>125</v>
      </c>
      <c r="I41" s="177" t="s">
        <v>124</v>
      </c>
      <c r="J41" s="55"/>
      <c r="K41" s="1"/>
      <c r="L41" s="1"/>
      <c r="M41" s="1"/>
      <c r="N41" s="1"/>
    </row>
    <row r="42" spans="1:14" s="4" customFormat="1" x14ac:dyDescent="0.2">
      <c r="A42" s="369">
        <v>1</v>
      </c>
      <c r="B42" s="369"/>
      <c r="C42" s="369"/>
      <c r="D42" s="369"/>
      <c r="E42" s="6">
        <v>4</v>
      </c>
      <c r="F42" s="6"/>
      <c r="G42" s="5"/>
      <c r="H42" s="5"/>
      <c r="I42" s="5"/>
      <c r="J42" s="55"/>
      <c r="K42" s="1"/>
      <c r="L42" s="1"/>
      <c r="M42" s="1"/>
      <c r="N42" s="1"/>
    </row>
    <row r="43" spans="1:14" s="4" customFormat="1" x14ac:dyDescent="0.2">
      <c r="A43" s="149">
        <v>3</v>
      </c>
      <c r="B43" s="149"/>
      <c r="C43" s="150"/>
      <c r="D43" s="151" t="s">
        <v>24</v>
      </c>
      <c r="E43" s="152">
        <f>E44</f>
        <v>29988.41</v>
      </c>
      <c r="F43" s="152">
        <f t="shared" ref="F43" si="7">F44</f>
        <v>29988.41</v>
      </c>
      <c r="G43" s="152">
        <v>23188.1</v>
      </c>
      <c r="H43" s="152">
        <f>I43-G43</f>
        <v>400</v>
      </c>
      <c r="I43" s="152">
        <f>I44</f>
        <v>23588.1</v>
      </c>
      <c r="J43" s="55"/>
      <c r="K43" s="1"/>
      <c r="L43" s="1"/>
      <c r="M43" s="1"/>
      <c r="N43" s="1"/>
    </row>
    <row r="44" spans="1:14" s="4" customFormat="1" x14ac:dyDescent="0.2">
      <c r="A44" s="34"/>
      <c r="B44" s="303" t="s">
        <v>40</v>
      </c>
      <c r="C44" s="34"/>
      <c r="D44" s="47" t="s">
        <v>7</v>
      </c>
      <c r="E44" s="307">
        <v>29988.41</v>
      </c>
      <c r="F44" s="307">
        <v>29988.41</v>
      </c>
      <c r="G44" s="307">
        <v>23188.1</v>
      </c>
      <c r="H44" s="256">
        <f t="shared" ref="H44:H55" si="8">I44-G44</f>
        <v>400</v>
      </c>
      <c r="I44" s="307">
        <v>23588.1</v>
      </c>
      <c r="J44" s="55"/>
      <c r="K44" s="1"/>
      <c r="L44" s="1"/>
      <c r="M44" s="1"/>
      <c r="N44" s="1"/>
    </row>
    <row r="45" spans="1:14" s="4" customFormat="1" x14ac:dyDescent="0.2">
      <c r="A45" s="27"/>
      <c r="B45" s="16"/>
      <c r="C45" s="43" t="s">
        <v>19</v>
      </c>
      <c r="D45" s="44" t="s">
        <v>21</v>
      </c>
      <c r="E45" s="45">
        <f>E43</f>
        <v>29988.41</v>
      </c>
      <c r="F45" s="45">
        <f t="shared" ref="F45:I45" si="9">F43</f>
        <v>29988.41</v>
      </c>
      <c r="G45" s="45">
        <f t="shared" si="9"/>
        <v>23188.1</v>
      </c>
      <c r="H45" s="45">
        <f t="shared" si="9"/>
        <v>400</v>
      </c>
      <c r="I45" s="45">
        <f t="shared" si="9"/>
        <v>23588.1</v>
      </c>
      <c r="J45" s="55"/>
      <c r="K45" s="1"/>
      <c r="L45" s="1"/>
      <c r="M45" s="1"/>
      <c r="N45" s="1"/>
    </row>
    <row r="46" spans="1:14" s="4" customFormat="1" x14ac:dyDescent="0.2">
      <c r="A46" s="144"/>
      <c r="B46" s="145">
        <v>3</v>
      </c>
      <c r="C46" s="146"/>
      <c r="D46" s="147" t="s">
        <v>24</v>
      </c>
      <c r="E46" s="148">
        <f>E47+E48+E49</f>
        <v>1335173.8700000001</v>
      </c>
      <c r="F46" s="148">
        <f>F47+F48+F49</f>
        <v>452505.59</v>
      </c>
      <c r="G46" s="148">
        <v>856990.92</v>
      </c>
      <c r="H46" s="152">
        <f t="shared" si="8"/>
        <v>282175.93999999983</v>
      </c>
      <c r="I46" s="148">
        <f>I47+I48+I49</f>
        <v>1139166.8599999999</v>
      </c>
      <c r="J46" s="55"/>
      <c r="K46" s="1"/>
      <c r="L46" s="1"/>
      <c r="M46" s="1"/>
      <c r="N46" s="1"/>
    </row>
    <row r="47" spans="1:14" s="4" customFormat="1" x14ac:dyDescent="0.2">
      <c r="A47" s="19"/>
      <c r="B47" s="303">
        <v>31</v>
      </c>
      <c r="C47" s="34"/>
      <c r="D47" s="47" t="s">
        <v>6</v>
      </c>
      <c r="E47" s="25">
        <v>955668.28</v>
      </c>
      <c r="F47" s="25">
        <v>73000</v>
      </c>
      <c r="G47" s="25">
        <v>73000</v>
      </c>
      <c r="H47" s="256">
        <f t="shared" si="8"/>
        <v>251291.16999999998</v>
      </c>
      <c r="I47" s="25">
        <v>324291.17</v>
      </c>
      <c r="J47" s="55"/>
      <c r="K47" s="1"/>
      <c r="L47" s="1"/>
      <c r="M47" s="1"/>
      <c r="N47" s="1"/>
    </row>
    <row r="48" spans="1:14" s="4" customFormat="1" x14ac:dyDescent="0.2">
      <c r="A48" s="19"/>
      <c r="B48" s="303">
        <v>32</v>
      </c>
      <c r="C48" s="34"/>
      <c r="D48" s="47" t="s">
        <v>7</v>
      </c>
      <c r="E48" s="25">
        <v>376505.59</v>
      </c>
      <c r="F48" s="25">
        <v>376505.59</v>
      </c>
      <c r="G48" s="25">
        <v>780990.92</v>
      </c>
      <c r="H48" s="256">
        <f t="shared" si="8"/>
        <v>31084.769999999902</v>
      </c>
      <c r="I48" s="25">
        <v>812075.69</v>
      </c>
      <c r="J48" s="55"/>
      <c r="K48" s="1"/>
      <c r="L48" s="1"/>
      <c r="M48" s="1"/>
      <c r="N48" s="1"/>
    </row>
    <row r="49" spans="1:14" s="4" customFormat="1" x14ac:dyDescent="0.2">
      <c r="A49" s="34"/>
      <c r="B49" s="303">
        <v>34</v>
      </c>
      <c r="C49" s="34"/>
      <c r="D49" s="47" t="s">
        <v>10</v>
      </c>
      <c r="E49" s="50">
        <v>3000</v>
      </c>
      <c r="F49" s="50">
        <v>3000</v>
      </c>
      <c r="G49" s="50">
        <v>3000</v>
      </c>
      <c r="H49" s="256">
        <f t="shared" si="8"/>
        <v>-200</v>
      </c>
      <c r="I49" s="50">
        <v>2800</v>
      </c>
      <c r="J49" s="55"/>
      <c r="K49" s="1"/>
      <c r="L49" s="1"/>
      <c r="M49" s="1"/>
      <c r="N49" s="1"/>
    </row>
    <row r="50" spans="1:14" s="4" customFormat="1" x14ac:dyDescent="0.2">
      <c r="A50" s="143"/>
      <c r="B50" s="153" t="s">
        <v>45</v>
      </c>
      <c r="C50" s="154"/>
      <c r="D50" s="147" t="s">
        <v>85</v>
      </c>
      <c r="E50" s="155">
        <f>E51+E52</f>
        <v>74197.710000000006</v>
      </c>
      <c r="F50" s="155">
        <f>F51+F52+F53</f>
        <v>268153.37</v>
      </c>
      <c r="G50" s="155">
        <f>G51+G52+G53</f>
        <v>303907.66000000003</v>
      </c>
      <c r="H50" s="152">
        <f t="shared" si="8"/>
        <v>-77745.380000000034</v>
      </c>
      <c r="I50" s="155">
        <f>I51+I52+I53</f>
        <v>226162.28</v>
      </c>
      <c r="J50" s="55"/>
      <c r="K50" s="1"/>
      <c r="L50" s="1"/>
      <c r="M50" s="1"/>
      <c r="N50" s="1"/>
    </row>
    <row r="51" spans="1:14" s="4" customFormat="1" x14ac:dyDescent="0.2">
      <c r="A51" s="34"/>
      <c r="B51" s="303" t="s">
        <v>23</v>
      </c>
      <c r="C51" s="303"/>
      <c r="D51" s="47" t="s">
        <v>44</v>
      </c>
      <c r="E51" s="25">
        <v>1920</v>
      </c>
      <c r="F51" s="25">
        <v>1883.37</v>
      </c>
      <c r="G51" s="25">
        <v>1883.37</v>
      </c>
      <c r="H51" s="256">
        <f t="shared" si="8"/>
        <v>-1883.37</v>
      </c>
      <c r="I51" s="25">
        <v>0</v>
      </c>
      <c r="J51" s="55"/>
      <c r="K51" s="1"/>
      <c r="L51" s="1"/>
      <c r="M51" s="1"/>
      <c r="N51" s="1"/>
    </row>
    <row r="52" spans="1:14" s="4" customFormat="1" x14ac:dyDescent="0.2">
      <c r="A52" s="19"/>
      <c r="B52" s="303">
        <v>42</v>
      </c>
      <c r="C52" s="34"/>
      <c r="D52" s="47" t="s">
        <v>8</v>
      </c>
      <c r="E52" s="25">
        <v>72277.710000000006</v>
      </c>
      <c r="F52" s="25">
        <v>125520</v>
      </c>
      <c r="G52" s="25">
        <v>132024.29</v>
      </c>
      <c r="H52" s="256">
        <f t="shared" si="8"/>
        <v>-2702.0100000000093</v>
      </c>
      <c r="I52" s="25">
        <v>129322.28</v>
      </c>
      <c r="J52" s="55"/>
      <c r="K52" s="1"/>
      <c r="L52" s="1"/>
      <c r="M52" s="1"/>
      <c r="N52" s="1"/>
    </row>
    <row r="53" spans="1:14" s="21" customFormat="1" x14ac:dyDescent="0.2">
      <c r="A53" s="34"/>
      <c r="B53" s="308" t="s">
        <v>46</v>
      </c>
      <c r="C53" s="34"/>
      <c r="D53" s="34" t="s">
        <v>47</v>
      </c>
      <c r="E53" s="309">
        <v>0</v>
      </c>
      <c r="F53" s="309">
        <v>140750</v>
      </c>
      <c r="G53" s="309">
        <v>170000</v>
      </c>
      <c r="H53" s="256">
        <f t="shared" si="8"/>
        <v>-73160</v>
      </c>
      <c r="I53" s="309">
        <v>96840</v>
      </c>
      <c r="J53" s="57"/>
      <c r="K53" s="20"/>
      <c r="L53" s="20"/>
      <c r="M53" s="20"/>
      <c r="N53" s="20"/>
    </row>
    <row r="54" spans="1:14" s="8" customFormat="1" x14ac:dyDescent="0.2">
      <c r="A54" s="14"/>
      <c r="B54" s="37"/>
      <c r="C54" s="27">
        <v>31</v>
      </c>
      <c r="D54" s="48" t="s">
        <v>29</v>
      </c>
      <c r="E54" s="49">
        <f>E50+E46</f>
        <v>1409371.58</v>
      </c>
      <c r="F54" s="49">
        <f>F50+F46</f>
        <v>720658.96</v>
      </c>
      <c r="G54" s="49">
        <f>G50+G46</f>
        <v>1160898.58</v>
      </c>
      <c r="H54" s="257">
        <f t="shared" si="8"/>
        <v>204430.55999999982</v>
      </c>
      <c r="I54" s="49">
        <f>I50+I46</f>
        <v>1365329.14</v>
      </c>
      <c r="J54" s="56"/>
      <c r="K54" s="7"/>
      <c r="L54" s="7"/>
      <c r="M54" s="7"/>
      <c r="N54" s="7"/>
    </row>
    <row r="55" spans="1:14" s="8" customFormat="1" x14ac:dyDescent="0.2">
      <c r="A55" s="144"/>
      <c r="B55" s="145">
        <v>3</v>
      </c>
      <c r="C55" s="146"/>
      <c r="D55" s="147" t="s">
        <v>24</v>
      </c>
      <c r="E55" s="155">
        <f>E56+E57</f>
        <v>1747831.72</v>
      </c>
      <c r="F55" s="155">
        <f>F56+F57</f>
        <v>2701995.63</v>
      </c>
      <c r="G55" s="155">
        <f>G56+G57</f>
        <v>2414310.61</v>
      </c>
      <c r="H55" s="152">
        <f t="shared" si="8"/>
        <v>-333629.26999999979</v>
      </c>
      <c r="I55" s="155">
        <f>I56+I57</f>
        <v>2080681.34</v>
      </c>
      <c r="J55" s="251"/>
      <c r="K55" s="7"/>
      <c r="L55" s="7"/>
      <c r="M55" s="7"/>
      <c r="N55" s="7"/>
    </row>
    <row r="56" spans="1:14" s="21" customFormat="1" x14ac:dyDescent="0.2">
      <c r="A56" s="19"/>
      <c r="B56" s="303">
        <v>31</v>
      </c>
      <c r="C56" s="34"/>
      <c r="D56" s="47" t="s">
        <v>6</v>
      </c>
      <c r="E56" s="25">
        <v>1108231.72</v>
      </c>
      <c r="F56" s="25">
        <v>2090900</v>
      </c>
      <c r="G56" s="25">
        <v>2200900</v>
      </c>
      <c r="H56" s="256">
        <f t="shared" ref="H56:H69" si="10">I56-G56</f>
        <v>-120218.65999999992</v>
      </c>
      <c r="I56" s="25">
        <v>2080681.34</v>
      </c>
      <c r="J56" s="57"/>
      <c r="K56" s="20"/>
      <c r="L56" s="20"/>
      <c r="M56" s="20"/>
      <c r="N56" s="20"/>
    </row>
    <row r="57" spans="1:14" s="4" customFormat="1" ht="15.75" customHeight="1" x14ac:dyDescent="0.2">
      <c r="A57" s="19"/>
      <c r="B57" s="303">
        <v>32</v>
      </c>
      <c r="C57" s="34"/>
      <c r="D57" s="47" t="s">
        <v>7</v>
      </c>
      <c r="E57" s="25">
        <v>639600</v>
      </c>
      <c r="F57" s="25">
        <v>611095.63</v>
      </c>
      <c r="G57" s="25">
        <v>213410.61</v>
      </c>
      <c r="H57" s="256">
        <f t="shared" si="10"/>
        <v>-213410.61</v>
      </c>
      <c r="I57" s="25">
        <v>0</v>
      </c>
      <c r="J57" s="55"/>
      <c r="K57" s="1"/>
      <c r="L57" s="1"/>
      <c r="M57" s="1"/>
      <c r="N57" s="1"/>
    </row>
    <row r="58" spans="1:14" s="8" customFormat="1" x14ac:dyDescent="0.2">
      <c r="A58" s="27"/>
      <c r="B58" s="16"/>
      <c r="C58" s="43" t="s">
        <v>23</v>
      </c>
      <c r="D58" s="44" t="s">
        <v>22</v>
      </c>
      <c r="E58" s="45">
        <f>E55</f>
        <v>1747831.72</v>
      </c>
      <c r="F58" s="45">
        <f>F55</f>
        <v>2701995.63</v>
      </c>
      <c r="G58" s="45">
        <f>G55</f>
        <v>2414310.61</v>
      </c>
      <c r="H58" s="257">
        <f t="shared" si="10"/>
        <v>-333629.26999999979</v>
      </c>
      <c r="I58" s="45">
        <f>I55</f>
        <v>2080681.34</v>
      </c>
      <c r="J58" s="56"/>
      <c r="K58" s="7"/>
      <c r="L58" s="7"/>
      <c r="M58" s="7"/>
      <c r="N58" s="7"/>
    </row>
    <row r="59" spans="1:14" s="8" customFormat="1" x14ac:dyDescent="0.2">
      <c r="A59" s="144"/>
      <c r="B59" s="145">
        <v>3</v>
      </c>
      <c r="C59" s="146"/>
      <c r="D59" s="147" t="s">
        <v>24</v>
      </c>
      <c r="E59" s="148">
        <f t="shared" ref="E59:G59" si="11">E60</f>
        <v>47403</v>
      </c>
      <c r="F59" s="148">
        <f t="shared" si="11"/>
        <v>75907.37</v>
      </c>
      <c r="G59" s="148">
        <f t="shared" si="11"/>
        <v>75907.37</v>
      </c>
      <c r="H59" s="152">
        <f t="shared" si="10"/>
        <v>-4187.0499999999884</v>
      </c>
      <c r="I59" s="148">
        <f>I60</f>
        <v>71720.320000000007</v>
      </c>
      <c r="J59" s="56"/>
      <c r="K59" s="7"/>
      <c r="L59" s="7"/>
      <c r="M59" s="7"/>
      <c r="N59" s="7"/>
    </row>
    <row r="60" spans="1:14" s="8" customFormat="1" x14ac:dyDescent="0.2">
      <c r="A60" s="19"/>
      <c r="B60" s="303">
        <v>32</v>
      </c>
      <c r="C60" s="34"/>
      <c r="D60" s="47" t="s">
        <v>7</v>
      </c>
      <c r="E60" s="25">
        <v>47403</v>
      </c>
      <c r="F60" s="25">
        <v>75907.37</v>
      </c>
      <c r="G60" s="25">
        <v>75907.37</v>
      </c>
      <c r="H60" s="256">
        <f t="shared" si="10"/>
        <v>-4187.0499999999884</v>
      </c>
      <c r="I60" s="25">
        <v>71720.320000000007</v>
      </c>
      <c r="J60" s="56"/>
      <c r="K60" s="7"/>
      <c r="L60" s="7"/>
      <c r="M60" s="7"/>
      <c r="N60" s="7"/>
    </row>
    <row r="61" spans="1:14" s="8" customFormat="1" x14ac:dyDescent="0.2">
      <c r="A61" s="156"/>
      <c r="B61" s="153" t="s">
        <v>45</v>
      </c>
      <c r="C61" s="154"/>
      <c r="D61" s="147" t="s">
        <v>85</v>
      </c>
      <c r="E61" s="157">
        <f>E63+E62</f>
        <v>24430</v>
      </c>
      <c r="F61" s="157">
        <f>F63+F62</f>
        <v>97796.63</v>
      </c>
      <c r="G61" s="157">
        <f>G63+G62</f>
        <v>97796.63</v>
      </c>
      <c r="H61" s="152">
        <f t="shared" si="10"/>
        <v>4187.0500000000029</v>
      </c>
      <c r="I61" s="157">
        <f>I62+I63+I64</f>
        <v>101983.68000000001</v>
      </c>
      <c r="J61" s="56"/>
      <c r="K61" s="7"/>
      <c r="L61" s="7"/>
      <c r="M61" s="7"/>
      <c r="N61" s="7"/>
    </row>
    <row r="62" spans="1:14" s="35" customFormat="1" x14ac:dyDescent="0.2">
      <c r="A62" s="34"/>
      <c r="B62" s="303" t="s">
        <v>23</v>
      </c>
      <c r="C62" s="303"/>
      <c r="D62" s="47" t="s">
        <v>44</v>
      </c>
      <c r="E62" s="50">
        <v>1080</v>
      </c>
      <c r="F62" s="50">
        <v>1116.6300000000001</v>
      </c>
      <c r="G62" s="50">
        <v>1116.6300000000001</v>
      </c>
      <c r="H62" s="256">
        <f t="shared" si="10"/>
        <v>-68.75</v>
      </c>
      <c r="I62" s="50">
        <v>1047.8800000000001</v>
      </c>
      <c r="J62" s="54"/>
    </row>
    <row r="63" spans="1:14" s="35" customFormat="1" x14ac:dyDescent="0.2">
      <c r="A63" s="29"/>
      <c r="B63" s="303">
        <v>42</v>
      </c>
      <c r="C63" s="34"/>
      <c r="D63" s="47" t="s">
        <v>8</v>
      </c>
      <c r="E63" s="51">
        <v>23350</v>
      </c>
      <c r="F63" s="51">
        <v>96680</v>
      </c>
      <c r="G63" s="51">
        <v>96680</v>
      </c>
      <c r="H63" s="256">
        <f t="shared" si="10"/>
        <v>-904.19999999999709</v>
      </c>
      <c r="I63" s="51">
        <v>95775.8</v>
      </c>
      <c r="J63" s="54"/>
    </row>
    <row r="64" spans="1:14" s="35" customFormat="1" x14ac:dyDescent="0.2">
      <c r="A64" s="29"/>
      <c r="B64" s="41" t="s">
        <v>46</v>
      </c>
      <c r="C64" s="10"/>
      <c r="D64" s="10" t="s">
        <v>126</v>
      </c>
      <c r="E64" s="51">
        <v>0</v>
      </c>
      <c r="F64" s="51">
        <v>0</v>
      </c>
      <c r="G64" s="51">
        <v>0</v>
      </c>
      <c r="H64" s="256">
        <f t="shared" si="10"/>
        <v>5160</v>
      </c>
      <c r="I64" s="51">
        <v>5160</v>
      </c>
      <c r="J64" s="54"/>
    </row>
    <row r="65" spans="1:14" s="35" customFormat="1" x14ac:dyDescent="0.2">
      <c r="A65" s="27"/>
      <c r="B65" s="16"/>
      <c r="C65" s="43" t="s">
        <v>41</v>
      </c>
      <c r="D65" s="44" t="s">
        <v>42</v>
      </c>
      <c r="E65" s="45">
        <f>E59+E61</f>
        <v>71833</v>
      </c>
      <c r="F65" s="45">
        <f>F59+F61</f>
        <v>173704</v>
      </c>
      <c r="G65" s="45">
        <f>G59+G61</f>
        <v>173704</v>
      </c>
      <c r="H65" s="257">
        <f t="shared" si="10"/>
        <v>0</v>
      </c>
      <c r="I65" s="45">
        <f>I59+I61</f>
        <v>173704</v>
      </c>
      <c r="J65" s="54"/>
    </row>
    <row r="66" spans="1:14" s="35" customFormat="1" x14ac:dyDescent="0.2">
      <c r="A66" s="144"/>
      <c r="B66" s="145">
        <v>3</v>
      </c>
      <c r="C66" s="146"/>
      <c r="D66" s="147" t="s">
        <v>24</v>
      </c>
      <c r="E66" s="148">
        <f>E67+E68+E69</f>
        <v>240735</v>
      </c>
      <c r="F66" s="148">
        <f>F67+F68+F69</f>
        <v>140735</v>
      </c>
      <c r="G66" s="148">
        <f>G67+G68+G69</f>
        <v>140735</v>
      </c>
      <c r="H66" s="152">
        <f t="shared" si="10"/>
        <v>-31458.880000000005</v>
      </c>
      <c r="I66" s="148">
        <f>I67+I68+I69</f>
        <v>109276.12</v>
      </c>
      <c r="J66" s="54"/>
    </row>
    <row r="67" spans="1:14" s="8" customFormat="1" ht="13.9" customHeight="1" x14ac:dyDescent="0.2">
      <c r="A67" s="19"/>
      <c r="B67" s="303">
        <v>31</v>
      </c>
      <c r="C67" s="34"/>
      <c r="D67" s="47" t="s">
        <v>6</v>
      </c>
      <c r="E67" s="51">
        <v>177900</v>
      </c>
      <c r="F67" s="51">
        <v>77900</v>
      </c>
      <c r="G67" s="51">
        <v>77900</v>
      </c>
      <c r="H67" s="256">
        <f t="shared" si="10"/>
        <v>-29334.239999999998</v>
      </c>
      <c r="I67" s="51">
        <v>48565.760000000002</v>
      </c>
      <c r="J67" s="56"/>
      <c r="K67" s="7"/>
      <c r="L67" s="7"/>
      <c r="M67" s="7"/>
      <c r="N67" s="7"/>
    </row>
    <row r="68" spans="1:14" s="21" customFormat="1" ht="13.9" customHeight="1" x14ac:dyDescent="0.2">
      <c r="A68" s="19"/>
      <c r="B68" s="303">
        <v>32</v>
      </c>
      <c r="C68" s="34"/>
      <c r="D68" s="47" t="s">
        <v>7</v>
      </c>
      <c r="E68" s="51">
        <v>62703</v>
      </c>
      <c r="F68" s="51">
        <v>62703</v>
      </c>
      <c r="G68" s="51">
        <v>62703</v>
      </c>
      <c r="H68" s="256">
        <f t="shared" si="10"/>
        <v>-2392.6399999999994</v>
      </c>
      <c r="I68" s="51">
        <v>60310.36</v>
      </c>
      <c r="J68" s="57"/>
      <c r="K68" s="20"/>
      <c r="L68" s="20"/>
      <c r="M68" s="20"/>
      <c r="N68" s="20"/>
    </row>
    <row r="69" spans="1:14" s="21" customFormat="1" ht="13.9" customHeight="1" x14ac:dyDescent="0.2">
      <c r="A69" s="29"/>
      <c r="B69" s="30">
        <v>38</v>
      </c>
      <c r="C69" s="310"/>
      <c r="D69" s="47" t="s">
        <v>43</v>
      </c>
      <c r="E69" s="51">
        <v>132</v>
      </c>
      <c r="F69" s="51">
        <v>132</v>
      </c>
      <c r="G69" s="51">
        <v>132</v>
      </c>
      <c r="H69" s="256">
        <f t="shared" si="10"/>
        <v>268</v>
      </c>
      <c r="I69" s="51">
        <v>400</v>
      </c>
      <c r="J69" s="57"/>
      <c r="K69" s="20"/>
      <c r="L69" s="20"/>
      <c r="M69" s="20"/>
      <c r="N69" s="20"/>
    </row>
    <row r="70" spans="1:14" s="21" customFormat="1" ht="13.9" customHeight="1" x14ac:dyDescent="0.2">
      <c r="A70" s="156"/>
      <c r="B70" s="153" t="s">
        <v>45</v>
      </c>
      <c r="C70" s="154"/>
      <c r="D70" s="147" t="s">
        <v>85</v>
      </c>
      <c r="E70" s="148">
        <v>0</v>
      </c>
      <c r="F70" s="148">
        <v>0</v>
      </c>
      <c r="G70" s="148">
        <v>0</v>
      </c>
      <c r="H70" s="152">
        <v>66</v>
      </c>
      <c r="I70" s="148">
        <v>66</v>
      </c>
      <c r="J70" s="57"/>
      <c r="K70" s="20"/>
      <c r="L70" s="20"/>
      <c r="M70" s="20"/>
      <c r="N70" s="20"/>
    </row>
    <row r="71" spans="1:14" s="21" customFormat="1" ht="13.9" customHeight="1" x14ac:dyDescent="0.2">
      <c r="A71" s="34"/>
      <c r="B71" s="303">
        <v>42</v>
      </c>
      <c r="C71" s="34"/>
      <c r="D71" s="47" t="s">
        <v>8</v>
      </c>
      <c r="E71" s="50">
        <v>0</v>
      </c>
      <c r="F71" s="50">
        <v>0</v>
      </c>
      <c r="G71" s="50">
        <v>0</v>
      </c>
      <c r="H71" s="256">
        <v>66</v>
      </c>
      <c r="I71" s="50">
        <v>66</v>
      </c>
      <c r="J71" s="57"/>
      <c r="K71" s="20"/>
      <c r="L71" s="20"/>
      <c r="M71" s="20"/>
      <c r="N71" s="20"/>
    </row>
    <row r="72" spans="1:14" s="21" customFormat="1" ht="13.9" customHeight="1" x14ac:dyDescent="0.2">
      <c r="A72" s="27"/>
      <c r="B72" s="16"/>
      <c r="C72" s="43" t="s">
        <v>49</v>
      </c>
      <c r="D72" s="44" t="s">
        <v>16</v>
      </c>
      <c r="E72" s="45">
        <f>E66</f>
        <v>240735</v>
      </c>
      <c r="F72" s="45">
        <f>F66</f>
        <v>140735</v>
      </c>
      <c r="G72" s="45">
        <f>G66</f>
        <v>140735</v>
      </c>
      <c r="H72" s="257">
        <f t="shared" ref="H72:H82" si="12">I72-G72</f>
        <v>-31392.880000000005</v>
      </c>
      <c r="I72" s="45">
        <f>I66+I70</f>
        <v>109342.12</v>
      </c>
      <c r="J72" s="57"/>
      <c r="K72" s="20"/>
      <c r="L72" s="20"/>
      <c r="M72" s="20"/>
      <c r="N72" s="20"/>
    </row>
    <row r="73" spans="1:14" s="21" customFormat="1" ht="13.9" customHeight="1" x14ac:dyDescent="0.2">
      <c r="A73" s="144"/>
      <c r="B73" s="145">
        <v>3</v>
      </c>
      <c r="C73" s="146"/>
      <c r="D73" s="147" t="s">
        <v>24</v>
      </c>
      <c r="E73" s="148">
        <f>E74+E75</f>
        <v>100000</v>
      </c>
      <c r="F73" s="148">
        <f>F74+F75</f>
        <v>100000</v>
      </c>
      <c r="G73" s="148">
        <f>G74+G75</f>
        <v>100000</v>
      </c>
      <c r="H73" s="148">
        <f>I73-G73</f>
        <v>231.73999999999069</v>
      </c>
      <c r="I73" s="148">
        <f>I74+I75</f>
        <v>100231.73999999999</v>
      </c>
      <c r="J73" s="57"/>
      <c r="K73" s="20"/>
      <c r="L73" s="20"/>
      <c r="M73" s="20"/>
      <c r="N73" s="20"/>
    </row>
    <row r="74" spans="1:14" s="21" customFormat="1" ht="13.9" customHeight="1" x14ac:dyDescent="0.2">
      <c r="A74" s="46"/>
      <c r="B74" s="303">
        <v>31</v>
      </c>
      <c r="C74" s="34"/>
      <c r="D74" s="47" t="s">
        <v>6</v>
      </c>
      <c r="E74" s="25">
        <v>81200</v>
      </c>
      <c r="F74" s="25">
        <v>81200</v>
      </c>
      <c r="G74" s="25">
        <v>81200</v>
      </c>
      <c r="H74" s="51">
        <f t="shared" ref="H74:H76" si="13">I74-G74</f>
        <v>9048.0099999999948</v>
      </c>
      <c r="I74" s="25">
        <v>90248.01</v>
      </c>
      <c r="J74" s="57"/>
      <c r="K74" s="20"/>
      <c r="L74" s="20"/>
      <c r="M74" s="20"/>
      <c r="N74" s="20"/>
    </row>
    <row r="75" spans="1:14" s="21" customFormat="1" ht="13.9" customHeight="1" x14ac:dyDescent="0.2">
      <c r="A75" s="46"/>
      <c r="B75" s="303">
        <v>32</v>
      </c>
      <c r="C75" s="34"/>
      <c r="D75" s="47" t="s">
        <v>7</v>
      </c>
      <c r="E75" s="25">
        <v>18800</v>
      </c>
      <c r="F75" s="25">
        <v>18800</v>
      </c>
      <c r="G75" s="25">
        <v>18800</v>
      </c>
      <c r="H75" s="51">
        <f t="shared" si="13"/>
        <v>-8816.27</v>
      </c>
      <c r="I75" s="25">
        <v>9983.73</v>
      </c>
      <c r="J75" s="57"/>
      <c r="K75" s="20"/>
      <c r="L75" s="20"/>
      <c r="M75" s="20"/>
      <c r="N75" s="20"/>
    </row>
    <row r="76" spans="1:14" s="21" customFormat="1" ht="13.9" customHeight="1" x14ac:dyDescent="0.2">
      <c r="A76" s="27"/>
      <c r="B76" s="16"/>
      <c r="C76" s="27">
        <v>51</v>
      </c>
      <c r="D76" s="27" t="s">
        <v>84</v>
      </c>
      <c r="E76" s="45">
        <f>E74+E75</f>
        <v>100000</v>
      </c>
      <c r="F76" s="45">
        <f>F74+F75</f>
        <v>100000</v>
      </c>
      <c r="G76" s="45">
        <f>G74+G75</f>
        <v>100000</v>
      </c>
      <c r="H76" s="45">
        <f t="shared" si="13"/>
        <v>231.73999999999069</v>
      </c>
      <c r="I76" s="45">
        <f>I74+I75</f>
        <v>100231.73999999999</v>
      </c>
      <c r="J76" s="57"/>
      <c r="K76" s="20"/>
      <c r="L76" s="20"/>
      <c r="M76" s="20"/>
      <c r="N76" s="20"/>
    </row>
    <row r="77" spans="1:14" s="21" customFormat="1" ht="13.9" customHeight="1" x14ac:dyDescent="0.2">
      <c r="A77" s="144"/>
      <c r="B77" s="145">
        <v>3</v>
      </c>
      <c r="C77" s="146"/>
      <c r="D77" s="147" t="s">
        <v>24</v>
      </c>
      <c r="E77" s="148">
        <v>0</v>
      </c>
      <c r="F77" s="148">
        <v>0</v>
      </c>
      <c r="G77" s="148">
        <v>0</v>
      </c>
      <c r="H77" s="260">
        <f>I77-G77</f>
        <v>329.56</v>
      </c>
      <c r="I77" s="148">
        <v>329.56</v>
      </c>
      <c r="J77" s="57"/>
      <c r="K77" s="20"/>
      <c r="L77" s="20"/>
      <c r="M77" s="20"/>
      <c r="N77" s="20"/>
    </row>
    <row r="78" spans="1:14" s="21" customFormat="1" ht="13.9" customHeight="1" x14ac:dyDescent="0.2">
      <c r="A78" s="29"/>
      <c r="B78" s="30">
        <v>32</v>
      </c>
      <c r="C78" s="29"/>
      <c r="D78" s="47" t="s">
        <v>7</v>
      </c>
      <c r="E78" s="51">
        <v>0</v>
      </c>
      <c r="F78" s="51">
        <v>0</v>
      </c>
      <c r="G78" s="51">
        <v>0</v>
      </c>
      <c r="H78" s="311">
        <f t="shared" ref="H78" si="14">I78-G78</f>
        <v>329.56</v>
      </c>
      <c r="I78" s="51">
        <v>329.56</v>
      </c>
      <c r="J78" s="57"/>
      <c r="K78" s="20"/>
      <c r="L78" s="20"/>
      <c r="M78" s="20"/>
      <c r="N78" s="20"/>
    </row>
    <row r="79" spans="1:14" s="21" customFormat="1" ht="13.9" customHeight="1" x14ac:dyDescent="0.2">
      <c r="A79" s="27"/>
      <c r="B79" s="16"/>
      <c r="C79" s="27">
        <v>61</v>
      </c>
      <c r="D79" s="27" t="s">
        <v>127</v>
      </c>
      <c r="E79" s="45">
        <v>0</v>
      </c>
      <c r="F79" s="45">
        <v>0</v>
      </c>
      <c r="G79" s="45">
        <v>0</v>
      </c>
      <c r="H79" s="259">
        <v>3259.56</v>
      </c>
      <c r="I79" s="45">
        <v>329.56</v>
      </c>
      <c r="J79" s="57"/>
      <c r="K79" s="20"/>
      <c r="L79" s="20"/>
      <c r="M79" s="20"/>
      <c r="N79" s="20"/>
    </row>
    <row r="80" spans="1:14" s="21" customFormat="1" ht="13.9" customHeight="1" x14ac:dyDescent="0.2">
      <c r="A80" s="144"/>
      <c r="B80" s="153" t="s">
        <v>45</v>
      </c>
      <c r="C80" s="154"/>
      <c r="D80" s="147" t="s">
        <v>85</v>
      </c>
      <c r="E80" s="148">
        <v>4372.29</v>
      </c>
      <c r="F80" s="148">
        <v>8300</v>
      </c>
      <c r="G80" s="148">
        <v>8300</v>
      </c>
      <c r="H80" s="152">
        <f t="shared" si="12"/>
        <v>-3627.71</v>
      </c>
      <c r="I80" s="148">
        <v>4672.29</v>
      </c>
      <c r="J80" s="57"/>
      <c r="K80" s="20"/>
      <c r="L80" s="20"/>
      <c r="M80" s="20"/>
      <c r="N80" s="20"/>
    </row>
    <row r="81" spans="1:14" s="21" customFormat="1" ht="13.9" customHeight="1" x14ac:dyDescent="0.2">
      <c r="A81" s="29"/>
      <c r="B81" s="303">
        <v>42</v>
      </c>
      <c r="C81" s="34"/>
      <c r="D81" s="47" t="s">
        <v>8</v>
      </c>
      <c r="E81" s="51">
        <v>4372.29</v>
      </c>
      <c r="F81" s="51">
        <v>8300</v>
      </c>
      <c r="G81" s="51">
        <v>8300</v>
      </c>
      <c r="H81" s="256">
        <f t="shared" si="12"/>
        <v>-3627.71</v>
      </c>
      <c r="I81" s="51">
        <v>4672.29</v>
      </c>
      <c r="J81" s="57"/>
      <c r="K81" s="20"/>
      <c r="L81" s="20"/>
      <c r="M81" s="20"/>
      <c r="N81" s="20"/>
    </row>
    <row r="82" spans="1:14" s="35" customFormat="1" x14ac:dyDescent="0.2">
      <c r="A82" s="27"/>
      <c r="B82" s="52"/>
      <c r="C82" s="27">
        <v>71</v>
      </c>
      <c r="D82" s="27" t="s">
        <v>48</v>
      </c>
      <c r="E82" s="45">
        <v>4372.29</v>
      </c>
      <c r="F82" s="45">
        <v>8300</v>
      </c>
      <c r="G82" s="45">
        <v>8300</v>
      </c>
      <c r="H82" s="257">
        <f t="shared" si="12"/>
        <v>-3627.71</v>
      </c>
      <c r="I82" s="45">
        <f>I80</f>
        <v>4672.29</v>
      </c>
      <c r="J82" s="54"/>
    </row>
    <row r="83" spans="1:14" s="35" customFormat="1" x14ac:dyDescent="0.2">
      <c r="A83" s="368" t="s">
        <v>13</v>
      </c>
      <c r="B83" s="368"/>
      <c r="C83" s="368"/>
      <c r="D83" s="368"/>
      <c r="E83" s="42">
        <f>E45+E54+E58+E65+E72+E76+E82</f>
        <v>3604132</v>
      </c>
      <c r="F83" s="42">
        <f>F45+F54+F58+F65+F72+F76+F82</f>
        <v>3875382</v>
      </c>
      <c r="G83" s="42">
        <f>G45+G54+G58+G65+G72+G76+G82</f>
        <v>4021136.29</v>
      </c>
      <c r="H83" s="42">
        <f>H45+H54+H58+H65+H72+H76+H82</f>
        <v>-163587.55999999997</v>
      </c>
      <c r="I83" s="42">
        <f>I45+I54+I58+I65+I72+I76+I82+I79</f>
        <v>3857878.2900000005</v>
      </c>
      <c r="J83" s="54"/>
    </row>
    <row r="85" spans="1:14" x14ac:dyDescent="0.2">
      <c r="E85" s="165"/>
    </row>
  </sheetData>
  <mergeCells count="7">
    <mergeCell ref="A1:G1"/>
    <mergeCell ref="A83:D83"/>
    <mergeCell ref="A4:D4"/>
    <mergeCell ref="A2:G2"/>
    <mergeCell ref="A40:G40"/>
    <mergeCell ref="A42:D42"/>
    <mergeCell ref="A36:D3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2"/>
  <sheetViews>
    <sheetView workbookViewId="0">
      <selection activeCell="D21" sqref="D21"/>
    </sheetView>
  </sheetViews>
  <sheetFormatPr defaultRowHeight="12.75" x14ac:dyDescent="0.2"/>
  <cols>
    <col min="5" max="5" width="28.5703125" customWidth="1"/>
    <col min="6" max="6" width="16.42578125" customWidth="1"/>
    <col min="7" max="7" width="13.140625" customWidth="1"/>
    <col min="8" max="8" width="12.28515625" customWidth="1"/>
    <col min="9" max="9" width="22.42578125" customWidth="1"/>
    <col min="10" max="10" width="13.140625" customWidth="1"/>
  </cols>
  <sheetData>
    <row r="3" spans="1:10" ht="24.75" customHeight="1" x14ac:dyDescent="0.2">
      <c r="B3" s="378" t="s">
        <v>90</v>
      </c>
      <c r="C3" s="378"/>
      <c r="D3" s="378"/>
      <c r="E3" s="378"/>
      <c r="F3" s="378"/>
      <c r="G3" s="378"/>
      <c r="H3" s="378"/>
      <c r="I3" s="378"/>
    </row>
    <row r="4" spans="1:10" ht="27" customHeight="1" x14ac:dyDescent="0.2">
      <c r="B4" s="378" t="s">
        <v>89</v>
      </c>
      <c r="C4" s="378"/>
      <c r="D4" s="378"/>
      <c r="E4" s="378"/>
      <c r="F4" s="378"/>
      <c r="G4" s="378"/>
      <c r="H4" s="378"/>
      <c r="I4" s="378"/>
    </row>
    <row r="7" spans="1:10" ht="63.75" x14ac:dyDescent="0.2">
      <c r="A7" s="375" t="s">
        <v>26</v>
      </c>
      <c r="B7" s="376"/>
      <c r="C7" s="376"/>
      <c r="D7" s="376"/>
      <c r="E7" s="377"/>
      <c r="F7" s="247" t="s">
        <v>83</v>
      </c>
      <c r="G7" s="248" t="s">
        <v>118</v>
      </c>
      <c r="H7" s="248" t="s">
        <v>119</v>
      </c>
      <c r="I7" s="261" t="s">
        <v>125</v>
      </c>
      <c r="J7" s="261" t="s">
        <v>136</v>
      </c>
    </row>
    <row r="8" spans="1:10" ht="15.75" x14ac:dyDescent="0.2">
      <c r="A8" s="375">
        <v>1</v>
      </c>
      <c r="B8" s="376"/>
      <c r="C8" s="376"/>
      <c r="D8" s="376"/>
      <c r="E8" s="377"/>
      <c r="F8" s="59">
        <v>2</v>
      </c>
      <c r="G8" s="59">
        <v>3</v>
      </c>
      <c r="H8" s="60">
        <v>4</v>
      </c>
      <c r="I8" s="60">
        <v>5</v>
      </c>
      <c r="J8" s="60">
        <v>6</v>
      </c>
    </row>
    <row r="9" spans="1:10" ht="36" customHeight="1" x14ac:dyDescent="0.2">
      <c r="A9" s="61">
        <v>8</v>
      </c>
      <c r="B9" s="61"/>
      <c r="C9" s="61"/>
      <c r="D9" s="61"/>
      <c r="E9" s="61" t="s">
        <v>78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</row>
    <row r="10" spans="1:10" ht="27.75" customHeight="1" x14ac:dyDescent="0.2">
      <c r="A10" s="61"/>
      <c r="B10" s="63">
        <v>84</v>
      </c>
      <c r="C10" s="63"/>
      <c r="D10" s="63"/>
      <c r="E10" s="63" t="s">
        <v>79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</row>
    <row r="11" spans="1:10" ht="28.5" customHeight="1" x14ac:dyDescent="0.2">
      <c r="A11" s="64">
        <v>5</v>
      </c>
      <c r="B11" s="65"/>
      <c r="C11" s="65"/>
      <c r="D11" s="65"/>
      <c r="E11" s="66" t="s">
        <v>80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</row>
    <row r="12" spans="1:10" ht="37.5" customHeight="1" x14ac:dyDescent="0.2">
      <c r="A12" s="63"/>
      <c r="B12" s="63">
        <v>54</v>
      </c>
      <c r="C12" s="63"/>
      <c r="D12" s="63"/>
      <c r="E12" s="67" t="s">
        <v>81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</row>
  </sheetData>
  <mergeCells count="4">
    <mergeCell ref="A7:E7"/>
    <mergeCell ref="A8:E8"/>
    <mergeCell ref="B3:I3"/>
    <mergeCell ref="B4:I4"/>
  </mergeCells>
  <pageMargins left="0.7" right="0.7" top="0.75" bottom="0.75" header="0.3" footer="0.3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H16" sqref="H16"/>
    </sheetView>
  </sheetViews>
  <sheetFormatPr defaultColWidth="9.140625" defaultRowHeight="15.75" x14ac:dyDescent="0.25"/>
  <cols>
    <col min="1" max="1" width="36.42578125" style="86" customWidth="1"/>
    <col min="2" max="2" width="17.5703125" style="86" customWidth="1"/>
    <col min="3" max="5" width="16.28515625" style="86" customWidth="1"/>
    <col min="6" max="6" width="20.5703125" style="86" customWidth="1"/>
    <col min="7" max="16384" width="9.140625" style="86"/>
  </cols>
  <sheetData>
    <row r="1" spans="1:6" x14ac:dyDescent="0.25">
      <c r="A1" s="379"/>
      <c r="B1" s="379"/>
      <c r="C1" s="379"/>
      <c r="D1" s="379"/>
      <c r="E1" s="379"/>
    </row>
    <row r="2" spans="1:6" ht="15.75" customHeight="1" x14ac:dyDescent="0.25">
      <c r="A2" s="379"/>
      <c r="B2" s="379"/>
      <c r="C2" s="379"/>
      <c r="D2" s="379"/>
      <c r="E2" s="379"/>
    </row>
    <row r="3" spans="1:6" x14ac:dyDescent="0.25">
      <c r="A3" s="379"/>
      <c r="B3" s="379"/>
      <c r="C3" s="379"/>
      <c r="D3" s="379"/>
      <c r="E3" s="380"/>
    </row>
    <row r="4" spans="1:6" x14ac:dyDescent="0.25">
      <c r="A4" s="87"/>
      <c r="B4" s="87"/>
      <c r="C4" s="87"/>
      <c r="D4" s="87"/>
      <c r="E4" s="88"/>
    </row>
    <row r="5" spans="1:6" x14ac:dyDescent="0.25">
      <c r="A5" s="379" t="s">
        <v>25</v>
      </c>
      <c r="B5" s="379"/>
      <c r="C5" s="379"/>
      <c r="D5" s="381"/>
      <c r="E5" s="381"/>
    </row>
    <row r="6" spans="1:6" x14ac:dyDescent="0.25">
      <c r="A6" s="87"/>
      <c r="B6" s="87"/>
      <c r="C6" s="87"/>
      <c r="D6" s="87"/>
      <c r="E6" s="88"/>
    </row>
    <row r="7" spans="1:6" x14ac:dyDescent="0.25">
      <c r="A7" s="379" t="s">
        <v>88</v>
      </c>
      <c r="B7" s="379"/>
      <c r="C7" s="379"/>
      <c r="D7" s="380"/>
      <c r="E7" s="380"/>
    </row>
    <row r="8" spans="1:6" x14ac:dyDescent="0.25">
      <c r="A8" s="87"/>
      <c r="B8" s="87"/>
      <c r="C8" s="87"/>
      <c r="D8" s="87"/>
      <c r="E8" s="88"/>
    </row>
    <row r="9" spans="1:6" s="89" customFormat="1" ht="51" x14ac:dyDescent="0.25">
      <c r="A9" s="91" t="s">
        <v>26</v>
      </c>
      <c r="B9" s="72" t="s">
        <v>83</v>
      </c>
      <c r="C9" s="177" t="s">
        <v>118</v>
      </c>
      <c r="D9" s="177" t="s">
        <v>119</v>
      </c>
      <c r="E9" s="177" t="s">
        <v>120</v>
      </c>
      <c r="F9" s="177" t="s">
        <v>124</v>
      </c>
    </row>
    <row r="10" spans="1:6" s="90" customFormat="1" x14ac:dyDescent="0.2">
      <c r="A10" s="92">
        <v>1</v>
      </c>
      <c r="B10" s="93">
        <v>2</v>
      </c>
      <c r="C10" s="93">
        <v>3</v>
      </c>
      <c r="D10" s="93">
        <v>4</v>
      </c>
      <c r="E10" s="93">
        <v>5</v>
      </c>
      <c r="F10" s="93">
        <v>6</v>
      </c>
    </row>
    <row r="11" spans="1:6" s="90" customFormat="1" x14ac:dyDescent="0.2">
      <c r="A11" s="94" t="s">
        <v>36</v>
      </c>
      <c r="B11" s="95">
        <f t="shared" ref="B11" si="0">B12</f>
        <v>3604132</v>
      </c>
      <c r="C11" s="95">
        <v>3875382</v>
      </c>
      <c r="D11" s="95">
        <v>4021136.29</v>
      </c>
      <c r="E11" s="95">
        <f>F11-D11</f>
        <v>-163258</v>
      </c>
      <c r="F11" s="97">
        <v>3857878.29</v>
      </c>
    </row>
    <row r="12" spans="1:6" s="89" customFormat="1" ht="17.25" customHeight="1" x14ac:dyDescent="0.25">
      <c r="A12" s="96" t="s">
        <v>50</v>
      </c>
      <c r="B12" s="97">
        <f t="shared" ref="B12" si="1">B13</f>
        <v>3604132</v>
      </c>
      <c r="C12" s="97">
        <v>3875382</v>
      </c>
      <c r="D12" s="97">
        <v>4021136.29</v>
      </c>
      <c r="E12" s="95">
        <f t="shared" ref="E12:E13" si="2">F12-D12</f>
        <v>-163258</v>
      </c>
      <c r="F12" s="97">
        <v>3857878.29</v>
      </c>
    </row>
    <row r="13" spans="1:6" s="89" customFormat="1" x14ac:dyDescent="0.25">
      <c r="A13" s="98" t="s">
        <v>51</v>
      </c>
      <c r="B13" s="99">
        <v>3604132</v>
      </c>
      <c r="C13" s="233">
        <v>3875382</v>
      </c>
      <c r="D13" s="137">
        <v>4021136.29</v>
      </c>
      <c r="E13" s="99">
        <f t="shared" si="2"/>
        <v>-163258</v>
      </c>
      <c r="F13" s="137">
        <v>3857878.29</v>
      </c>
    </row>
  </sheetData>
  <mergeCells count="5">
    <mergeCell ref="A1:E1"/>
    <mergeCell ref="A3:E3"/>
    <mergeCell ref="A5:E5"/>
    <mergeCell ref="A7:E7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topLeftCell="A37" zoomScaleNormal="100" workbookViewId="0">
      <selection activeCell="L37" sqref="L37"/>
    </sheetView>
  </sheetViews>
  <sheetFormatPr defaultColWidth="9.140625" defaultRowHeight="15.75" x14ac:dyDescent="0.25"/>
  <cols>
    <col min="1" max="1" width="32.5703125" style="136" customWidth="1"/>
    <col min="2" max="2" width="56.140625" style="136" customWidth="1"/>
    <col min="3" max="3" width="15.42578125" style="136" customWidth="1"/>
    <col min="4" max="4" width="13.85546875" style="136" customWidth="1"/>
    <col min="5" max="5" width="13.85546875" style="102" customWidth="1"/>
    <col min="6" max="6" width="15.140625" style="102" customWidth="1"/>
    <col min="7" max="7" width="16.7109375" style="102" hidden="1" customWidth="1"/>
    <col min="8" max="8" width="16.42578125" style="102" hidden="1" customWidth="1"/>
    <col min="9" max="9" width="12.5703125" style="102" hidden="1" customWidth="1"/>
    <col min="10" max="10" width="17.85546875" style="102" customWidth="1"/>
    <col min="11" max="13" width="13.140625" style="102" bestFit="1" customWidth="1"/>
    <col min="14" max="16384" width="9.140625" style="102"/>
  </cols>
  <sheetData>
    <row r="2" spans="1:10" ht="15.75" customHeight="1" x14ac:dyDescent="0.25">
      <c r="A2" s="384"/>
      <c r="B2" s="384"/>
      <c r="C2" s="384"/>
      <c r="D2" s="384"/>
      <c r="E2" s="384"/>
      <c r="F2" s="100"/>
      <c r="G2" s="101"/>
      <c r="H2" s="101"/>
      <c r="I2" s="101"/>
    </row>
    <row r="3" spans="1:10" s="103" customFormat="1" ht="15.75" customHeight="1" x14ac:dyDescent="0.25">
      <c r="A3" s="384" t="s">
        <v>30</v>
      </c>
      <c r="B3" s="384"/>
      <c r="C3" s="384"/>
      <c r="D3" s="384"/>
      <c r="E3" s="384"/>
    </row>
    <row r="4" spans="1:10" s="103" customFormat="1" ht="15.75" customHeight="1" x14ac:dyDescent="0.25">
      <c r="A4" s="104"/>
      <c r="B4" s="104"/>
      <c r="C4" s="104"/>
      <c r="D4" s="104"/>
      <c r="E4" s="104"/>
    </row>
    <row r="5" spans="1:10" s="103" customFormat="1" ht="15.75" customHeight="1" x14ac:dyDescent="0.25">
      <c r="A5" s="104"/>
      <c r="B5" s="104" t="s">
        <v>77</v>
      </c>
      <c r="C5" s="104"/>
      <c r="D5" s="104"/>
      <c r="E5" s="104"/>
    </row>
    <row r="6" spans="1:10" s="108" customFormat="1" x14ac:dyDescent="0.25">
      <c r="A6" s="105"/>
      <c r="B6" s="105"/>
      <c r="C6" s="106"/>
      <c r="D6" s="106"/>
      <c r="E6" s="107"/>
      <c r="F6" s="107"/>
      <c r="G6" s="107"/>
      <c r="H6" s="107"/>
      <c r="I6" s="107"/>
    </row>
    <row r="7" spans="1:10" s="108" customFormat="1" ht="63.75" x14ac:dyDescent="0.25">
      <c r="A7" s="109" t="s">
        <v>27</v>
      </c>
      <c r="B7" s="109" t="s">
        <v>28</v>
      </c>
      <c r="C7" s="72" t="s">
        <v>83</v>
      </c>
      <c r="D7" s="177" t="s">
        <v>118</v>
      </c>
      <c r="E7" s="177" t="s">
        <v>119</v>
      </c>
      <c r="F7" s="177" t="s">
        <v>125</v>
      </c>
      <c r="G7" s="107"/>
      <c r="H7" s="107"/>
      <c r="I7" s="107"/>
      <c r="J7" s="177" t="s">
        <v>124</v>
      </c>
    </row>
    <row r="8" spans="1:10" s="113" customFormat="1" ht="11.25" x14ac:dyDescent="0.2">
      <c r="A8" s="382">
        <v>1</v>
      </c>
      <c r="B8" s="383"/>
      <c r="C8" s="111">
        <v>2</v>
      </c>
      <c r="D8" s="110">
        <v>3</v>
      </c>
      <c r="E8" s="239">
        <v>4</v>
      </c>
      <c r="F8" s="239">
        <v>5</v>
      </c>
      <c r="G8" s="112"/>
      <c r="H8" s="112"/>
      <c r="I8" s="112"/>
      <c r="J8" s="239">
        <v>6</v>
      </c>
    </row>
    <row r="9" spans="1:10" s="108" customFormat="1" x14ac:dyDescent="0.25">
      <c r="A9" s="114" t="s">
        <v>55</v>
      </c>
      <c r="B9" s="115" t="s">
        <v>117</v>
      </c>
      <c r="C9" s="116"/>
      <c r="D9" s="116"/>
      <c r="E9" s="240"/>
      <c r="F9" s="240"/>
      <c r="G9" s="107"/>
      <c r="H9" s="107"/>
      <c r="I9" s="107"/>
      <c r="J9" s="240"/>
    </row>
    <row r="10" spans="1:10" s="108" customFormat="1" x14ac:dyDescent="0.25">
      <c r="A10" s="117"/>
      <c r="B10" s="118" t="s">
        <v>34</v>
      </c>
      <c r="C10" s="138"/>
      <c r="D10" s="119"/>
      <c r="E10" s="237"/>
      <c r="F10" s="237"/>
      <c r="G10" s="107"/>
      <c r="H10" s="107"/>
      <c r="I10" s="107"/>
      <c r="J10" s="237"/>
    </row>
    <row r="11" spans="1:10" s="108" customFormat="1" x14ac:dyDescent="0.25">
      <c r="A11" s="120" t="s">
        <v>56</v>
      </c>
      <c r="B11" s="121" t="s">
        <v>52</v>
      </c>
      <c r="C11" s="139">
        <f>C12</f>
        <v>25489.41</v>
      </c>
      <c r="D11" s="139">
        <f>D12</f>
        <v>25489.41</v>
      </c>
      <c r="E11" s="241">
        <f>E12</f>
        <v>18689.099999999999</v>
      </c>
      <c r="F11" s="241">
        <f>J11-E11</f>
        <v>0</v>
      </c>
      <c r="G11" s="107"/>
      <c r="H11" s="107"/>
      <c r="I11" s="107"/>
      <c r="J11" s="241">
        <f>J12</f>
        <v>18689.099999999999</v>
      </c>
    </row>
    <row r="12" spans="1:10" s="108" customFormat="1" ht="14.25" customHeight="1" x14ac:dyDescent="0.25">
      <c r="A12" s="388">
        <v>32</v>
      </c>
      <c r="B12" s="389" t="s">
        <v>7</v>
      </c>
      <c r="C12" s="138">
        <v>25489.41</v>
      </c>
      <c r="D12" s="138">
        <v>25489.41</v>
      </c>
      <c r="E12" s="237">
        <v>18689.099999999999</v>
      </c>
      <c r="F12" s="237">
        <f t="shared" ref="F12:F30" si="0">J12-E12</f>
        <v>0</v>
      </c>
      <c r="G12" s="390"/>
      <c r="H12" s="391"/>
      <c r="I12" s="102"/>
      <c r="J12" s="237">
        <v>18689.099999999999</v>
      </c>
    </row>
    <row r="13" spans="1:10" x14ac:dyDescent="0.25">
      <c r="A13" s="125" t="s">
        <v>57</v>
      </c>
      <c r="B13" s="126" t="s">
        <v>53</v>
      </c>
      <c r="C13" s="139">
        <v>4499</v>
      </c>
      <c r="D13" s="139">
        <v>4499</v>
      </c>
      <c r="E13" s="139">
        <v>4499</v>
      </c>
      <c r="F13" s="241">
        <f t="shared" si="0"/>
        <v>0</v>
      </c>
      <c r="J13" s="139">
        <v>4499</v>
      </c>
    </row>
    <row r="14" spans="1:10" x14ac:dyDescent="0.25">
      <c r="A14" s="388">
        <v>32</v>
      </c>
      <c r="B14" s="389" t="s">
        <v>7</v>
      </c>
      <c r="C14" s="124">
        <v>4499</v>
      </c>
      <c r="D14" s="124">
        <v>4499</v>
      </c>
      <c r="E14" s="124">
        <v>4499</v>
      </c>
      <c r="F14" s="237">
        <f t="shared" si="0"/>
        <v>0</v>
      </c>
      <c r="J14" s="124">
        <v>4499</v>
      </c>
    </row>
    <row r="15" spans="1:10" x14ac:dyDescent="0.25">
      <c r="A15" s="262" t="s">
        <v>128</v>
      </c>
      <c r="B15" s="126" t="s">
        <v>129</v>
      </c>
      <c r="C15" s="263">
        <v>0</v>
      </c>
      <c r="D15" s="263">
        <v>0</v>
      </c>
      <c r="E15" s="263">
        <v>0</v>
      </c>
      <c r="F15" s="241">
        <f t="shared" si="0"/>
        <v>400</v>
      </c>
      <c r="G15" s="264"/>
      <c r="H15" s="264"/>
      <c r="I15" s="264"/>
      <c r="J15" s="263">
        <v>400</v>
      </c>
    </row>
    <row r="16" spans="1:10" x14ac:dyDescent="0.25">
      <c r="A16" s="388">
        <v>32</v>
      </c>
      <c r="B16" s="389" t="s">
        <v>7</v>
      </c>
      <c r="C16" s="124">
        <v>0</v>
      </c>
      <c r="D16" s="124">
        <v>0</v>
      </c>
      <c r="E16" s="124">
        <v>0</v>
      </c>
      <c r="F16" s="237">
        <f t="shared" si="0"/>
        <v>400</v>
      </c>
      <c r="J16" s="124">
        <v>400</v>
      </c>
    </row>
    <row r="17" spans="1:12" s="123" customFormat="1" x14ac:dyDescent="0.25">
      <c r="A17" s="127" t="s">
        <v>102</v>
      </c>
      <c r="B17" s="127" t="s">
        <v>20</v>
      </c>
      <c r="C17" s="128">
        <f>C13+C11</f>
        <v>29988.41</v>
      </c>
      <c r="D17" s="128">
        <f>D13+D11</f>
        <v>29988.41</v>
      </c>
      <c r="E17" s="128">
        <f>E13+E11</f>
        <v>23188.1</v>
      </c>
      <c r="F17" s="285">
        <f t="shared" si="0"/>
        <v>400</v>
      </c>
      <c r="G17" s="238" t="e">
        <f>G11+G13+#REF!</f>
        <v>#REF!</v>
      </c>
      <c r="H17" s="128" t="e">
        <f>H11+H13+#REF!</f>
        <v>#REF!</v>
      </c>
      <c r="I17" s="128" t="e">
        <f>I11+I13+#REF!</f>
        <v>#REF!</v>
      </c>
      <c r="J17" s="128">
        <f>J13+J11+J15</f>
        <v>23588.1</v>
      </c>
    </row>
    <row r="18" spans="1:12" s="123" customFormat="1" x14ac:dyDescent="0.25">
      <c r="A18" s="120" t="s">
        <v>58</v>
      </c>
      <c r="B18" s="120" t="s">
        <v>54</v>
      </c>
      <c r="C18" s="129">
        <f t="shared" ref="C18" si="1">C23</f>
        <v>71833</v>
      </c>
      <c r="D18" s="129">
        <f>D19+D20+D21+D22</f>
        <v>173704</v>
      </c>
      <c r="E18" s="129">
        <f>E19+E20+E21+E22</f>
        <v>173704</v>
      </c>
      <c r="F18" s="241">
        <f t="shared" si="0"/>
        <v>0</v>
      </c>
      <c r="G18" s="122"/>
      <c r="H18" s="122"/>
      <c r="I18" s="122"/>
      <c r="J18" s="129">
        <f>J19+J20+J21+J22</f>
        <v>173704</v>
      </c>
    </row>
    <row r="19" spans="1:12" s="123" customFormat="1" x14ac:dyDescent="0.25">
      <c r="A19" s="316">
        <v>32</v>
      </c>
      <c r="B19" s="317" t="s">
        <v>7</v>
      </c>
      <c r="C19" s="312">
        <v>47403</v>
      </c>
      <c r="D19" s="312">
        <v>75907.37</v>
      </c>
      <c r="E19" s="312">
        <v>75907.37</v>
      </c>
      <c r="F19" s="237">
        <f t="shared" si="0"/>
        <v>-4187.0499999999884</v>
      </c>
      <c r="G19" s="313"/>
      <c r="H19" s="313"/>
      <c r="I19" s="313"/>
      <c r="J19" s="312">
        <v>71720.320000000007</v>
      </c>
    </row>
    <row r="20" spans="1:12" s="123" customFormat="1" x14ac:dyDescent="0.25">
      <c r="A20" s="314" t="s">
        <v>23</v>
      </c>
      <c r="B20" s="315" t="s">
        <v>44</v>
      </c>
      <c r="C20" s="138">
        <v>1080</v>
      </c>
      <c r="D20" s="243">
        <v>1116.6300000000001</v>
      </c>
      <c r="E20" s="243">
        <v>1116.6300000000001</v>
      </c>
      <c r="F20" s="237">
        <f t="shared" si="0"/>
        <v>-68.75</v>
      </c>
      <c r="G20" s="313"/>
      <c r="H20" s="313"/>
      <c r="I20" s="313"/>
      <c r="J20" s="243">
        <v>1047.8800000000001</v>
      </c>
    </row>
    <row r="21" spans="1:12" s="123" customFormat="1" x14ac:dyDescent="0.25">
      <c r="A21" s="314">
        <v>42</v>
      </c>
      <c r="B21" s="315" t="s">
        <v>8</v>
      </c>
      <c r="C21" s="138">
        <v>23350</v>
      </c>
      <c r="D21" s="138">
        <v>96680</v>
      </c>
      <c r="E21" s="138">
        <v>96680</v>
      </c>
      <c r="F21" s="237">
        <f t="shared" si="0"/>
        <v>-904.19999999999709</v>
      </c>
      <c r="G21" s="313"/>
      <c r="H21" s="313"/>
      <c r="I21" s="313"/>
      <c r="J21" s="138">
        <v>95775.8</v>
      </c>
      <c r="L21" s="187"/>
    </row>
    <row r="22" spans="1:12" s="123" customFormat="1" x14ac:dyDescent="0.25">
      <c r="A22" s="205" t="s">
        <v>46</v>
      </c>
      <c r="B22" s="206" t="s">
        <v>130</v>
      </c>
      <c r="C22" s="242">
        <v>0</v>
      </c>
      <c r="D22" s="242">
        <v>0</v>
      </c>
      <c r="E22" s="242">
        <v>0</v>
      </c>
      <c r="F22" s="237">
        <f t="shared" si="0"/>
        <v>5160</v>
      </c>
      <c r="G22" s="313"/>
      <c r="H22" s="313"/>
      <c r="I22" s="313"/>
      <c r="J22" s="244">
        <v>5160</v>
      </c>
    </row>
    <row r="23" spans="1:12" s="123" customFormat="1" x14ac:dyDescent="0.25">
      <c r="A23" s="235" t="s">
        <v>103</v>
      </c>
      <c r="B23" s="236" t="s">
        <v>42</v>
      </c>
      <c r="C23" s="189">
        <f>C19+C20+C21</f>
        <v>71833</v>
      </c>
      <c r="D23" s="189">
        <f t="shared" ref="D23:J23" si="2">D19+D20+D21</f>
        <v>173704</v>
      </c>
      <c r="E23" s="189">
        <f t="shared" si="2"/>
        <v>173704</v>
      </c>
      <c r="F23" s="189">
        <f t="shared" si="2"/>
        <v>-5159.9999999999854</v>
      </c>
      <c r="G23" s="189">
        <f t="shared" si="2"/>
        <v>0</v>
      </c>
      <c r="H23" s="189">
        <f t="shared" si="2"/>
        <v>0</v>
      </c>
      <c r="I23" s="189">
        <f t="shared" si="2"/>
        <v>0</v>
      </c>
      <c r="J23" s="189">
        <f>J19+J20+J21+J22</f>
        <v>173704</v>
      </c>
    </row>
    <row r="24" spans="1:12" s="123" customFormat="1" x14ac:dyDescent="0.25">
      <c r="A24" s="385" t="s">
        <v>101</v>
      </c>
      <c r="B24" s="386"/>
      <c r="C24" s="192">
        <f>C25+C26</f>
        <v>100000</v>
      </c>
      <c r="D24" s="192">
        <f>D25+D26</f>
        <v>100000</v>
      </c>
      <c r="E24" s="192">
        <f>E25+E26</f>
        <v>100000</v>
      </c>
      <c r="F24" s="287">
        <f t="shared" si="0"/>
        <v>231.73999999999069</v>
      </c>
      <c r="G24" s="122"/>
      <c r="H24" s="122"/>
      <c r="I24" s="122"/>
      <c r="J24" s="192">
        <f>J25+J26</f>
        <v>100231.73999999999</v>
      </c>
    </row>
    <row r="25" spans="1:12" s="191" customFormat="1" x14ac:dyDescent="0.25">
      <c r="A25" s="314">
        <v>31</v>
      </c>
      <c r="B25" s="135" t="s">
        <v>6</v>
      </c>
      <c r="C25" s="212">
        <v>81200</v>
      </c>
      <c r="D25" s="212">
        <v>81200</v>
      </c>
      <c r="E25" s="212">
        <v>81200</v>
      </c>
      <c r="F25" s="237">
        <f t="shared" si="0"/>
        <v>9048.0099999999948</v>
      </c>
      <c r="G25" s="190"/>
      <c r="H25" s="190"/>
      <c r="I25" s="190"/>
      <c r="J25" s="212">
        <v>90248.01</v>
      </c>
    </row>
    <row r="26" spans="1:12" s="191" customFormat="1" x14ac:dyDescent="0.25">
      <c r="A26" s="314">
        <v>32</v>
      </c>
      <c r="B26" s="135" t="s">
        <v>7</v>
      </c>
      <c r="C26" s="387">
        <v>18800</v>
      </c>
      <c r="D26" s="387">
        <v>18800</v>
      </c>
      <c r="E26" s="387">
        <v>18800</v>
      </c>
      <c r="F26" s="237">
        <f t="shared" si="0"/>
        <v>-8816.27</v>
      </c>
      <c r="G26" s="190"/>
      <c r="H26" s="190"/>
      <c r="I26" s="190"/>
      <c r="J26" s="387">
        <v>9983.73</v>
      </c>
    </row>
    <row r="27" spans="1:12" s="191" customFormat="1" x14ac:dyDescent="0.25">
      <c r="A27" s="194" t="s">
        <v>104</v>
      </c>
      <c r="B27" s="195" t="s">
        <v>84</v>
      </c>
      <c r="C27" s="193">
        <f>C24</f>
        <v>100000</v>
      </c>
      <c r="D27" s="193">
        <f>D24</f>
        <v>100000</v>
      </c>
      <c r="E27" s="193">
        <f>E24</f>
        <v>100000</v>
      </c>
      <c r="F27" s="286">
        <f t="shared" si="0"/>
        <v>231.73999999999069</v>
      </c>
      <c r="G27" s="190"/>
      <c r="H27" s="190"/>
      <c r="I27" s="190"/>
      <c r="J27" s="193">
        <f>J24</f>
        <v>100231.73999999999</v>
      </c>
    </row>
    <row r="28" spans="1:12" s="197" customFormat="1" ht="57" customHeight="1" x14ac:dyDescent="0.25">
      <c r="A28" s="130" t="s">
        <v>109</v>
      </c>
      <c r="B28" s="198" t="s">
        <v>105</v>
      </c>
      <c r="C28" s="199">
        <f>C29+C30+C31</f>
        <v>50435</v>
      </c>
      <c r="D28" s="199">
        <f>D29+D30+D31</f>
        <v>50435</v>
      </c>
      <c r="E28" s="199">
        <f>E29+E30+E31</f>
        <v>50435</v>
      </c>
      <c r="F28" s="241">
        <f t="shared" si="0"/>
        <v>4565</v>
      </c>
      <c r="G28" s="196"/>
      <c r="H28" s="196"/>
      <c r="I28" s="196"/>
      <c r="J28" s="199">
        <f>J29+J30+J31+J32</f>
        <v>55000</v>
      </c>
    </row>
    <row r="29" spans="1:12" s="197" customFormat="1" x14ac:dyDescent="0.25">
      <c r="A29" s="314">
        <v>31</v>
      </c>
      <c r="B29" s="135" t="s">
        <v>6</v>
      </c>
      <c r="C29" s="392">
        <v>100</v>
      </c>
      <c r="D29" s="392">
        <v>100</v>
      </c>
      <c r="E29" s="392">
        <v>100</v>
      </c>
      <c r="F29" s="237">
        <f t="shared" si="0"/>
        <v>10</v>
      </c>
      <c r="G29" s="313"/>
      <c r="H29" s="313"/>
      <c r="I29" s="313"/>
      <c r="J29" s="392">
        <v>110</v>
      </c>
    </row>
    <row r="30" spans="1:12" s="197" customFormat="1" ht="15" customHeight="1" x14ac:dyDescent="0.25">
      <c r="A30" s="314">
        <v>32</v>
      </c>
      <c r="B30" s="135" t="s">
        <v>7</v>
      </c>
      <c r="C30" s="392">
        <v>50203</v>
      </c>
      <c r="D30" s="392">
        <v>50203</v>
      </c>
      <c r="E30" s="392">
        <v>50203</v>
      </c>
      <c r="F30" s="237">
        <f t="shared" si="0"/>
        <v>4221</v>
      </c>
      <c r="G30" s="313"/>
      <c r="H30" s="313"/>
      <c r="I30" s="313"/>
      <c r="J30" s="392">
        <v>54424</v>
      </c>
    </row>
    <row r="31" spans="1:12" s="197" customFormat="1" x14ac:dyDescent="0.25">
      <c r="A31" s="134">
        <v>38</v>
      </c>
      <c r="B31" s="135" t="s">
        <v>43</v>
      </c>
      <c r="C31" s="392">
        <v>132</v>
      </c>
      <c r="D31" s="392">
        <v>132</v>
      </c>
      <c r="E31" s="392">
        <v>132</v>
      </c>
      <c r="F31" s="237">
        <f t="shared" ref="F31:F41" si="3">J31-E31</f>
        <v>268</v>
      </c>
      <c r="G31" s="313"/>
      <c r="H31" s="313"/>
      <c r="I31" s="313"/>
      <c r="J31" s="392">
        <v>400</v>
      </c>
    </row>
    <row r="32" spans="1:12" s="197" customFormat="1" x14ac:dyDescent="0.25">
      <c r="A32" s="134">
        <v>42</v>
      </c>
      <c r="B32" s="135" t="s">
        <v>8</v>
      </c>
      <c r="C32" s="392">
        <v>0</v>
      </c>
      <c r="D32" s="392">
        <v>0</v>
      </c>
      <c r="E32" s="392">
        <v>0</v>
      </c>
      <c r="F32" s="237">
        <f t="shared" si="3"/>
        <v>66</v>
      </c>
      <c r="G32" s="313"/>
      <c r="H32" s="313"/>
      <c r="I32" s="313"/>
      <c r="J32" s="392">
        <v>66</v>
      </c>
    </row>
    <row r="33" spans="1:12" s="197" customFormat="1" x14ac:dyDescent="0.25">
      <c r="A33" s="201" t="s">
        <v>106</v>
      </c>
      <c r="B33" s="202" t="s">
        <v>16</v>
      </c>
      <c r="C33" s="200">
        <f>C28</f>
        <v>50435</v>
      </c>
      <c r="D33" s="200">
        <f>D28</f>
        <v>50435</v>
      </c>
      <c r="E33" s="200">
        <f>E28</f>
        <v>50435</v>
      </c>
      <c r="F33" s="286">
        <f t="shared" si="3"/>
        <v>4565</v>
      </c>
      <c r="G33" s="196"/>
      <c r="H33" s="196"/>
      <c r="I33" s="196"/>
      <c r="J33" s="200">
        <f>J28</f>
        <v>55000</v>
      </c>
    </row>
    <row r="34" spans="1:12" s="197" customFormat="1" ht="35.25" customHeight="1" x14ac:dyDescent="0.25">
      <c r="A34" s="130" t="s">
        <v>110</v>
      </c>
      <c r="B34" s="198" t="s">
        <v>107</v>
      </c>
      <c r="C34" s="203">
        <v>36352.800000000003</v>
      </c>
      <c r="D34" s="203">
        <v>36352.800000000003</v>
      </c>
      <c r="E34" s="203">
        <v>36352.800000000003</v>
      </c>
      <c r="F34" s="287">
        <f t="shared" si="3"/>
        <v>-148.70000000000437</v>
      </c>
      <c r="G34" s="196"/>
      <c r="H34" s="196"/>
      <c r="I34" s="196"/>
      <c r="J34" s="203">
        <f>J35</f>
        <v>36204.1</v>
      </c>
    </row>
    <row r="35" spans="1:12" s="197" customFormat="1" x14ac:dyDescent="0.25">
      <c r="A35" s="314">
        <v>31</v>
      </c>
      <c r="B35" s="135" t="s">
        <v>6</v>
      </c>
      <c r="C35" s="204">
        <v>36352.800000000003</v>
      </c>
      <c r="D35" s="204">
        <v>36352.800000000003</v>
      </c>
      <c r="E35" s="204">
        <v>36352.800000000003</v>
      </c>
      <c r="F35" s="237">
        <f t="shared" si="3"/>
        <v>-148.70000000000437</v>
      </c>
      <c r="G35" s="313"/>
      <c r="H35" s="313"/>
      <c r="I35" s="313"/>
      <c r="J35" s="204">
        <v>36204.1</v>
      </c>
    </row>
    <row r="36" spans="1:12" s="197" customFormat="1" x14ac:dyDescent="0.25">
      <c r="A36" s="201" t="s">
        <v>122</v>
      </c>
      <c r="B36" s="202" t="s">
        <v>123</v>
      </c>
      <c r="C36" s="231">
        <f>C34</f>
        <v>36352.800000000003</v>
      </c>
      <c r="D36" s="231">
        <f>D34</f>
        <v>36352.800000000003</v>
      </c>
      <c r="E36" s="231">
        <f>E34</f>
        <v>36352.800000000003</v>
      </c>
      <c r="F36" s="286">
        <f t="shared" si="3"/>
        <v>-148.70000000000437</v>
      </c>
      <c r="G36" s="196"/>
      <c r="H36" s="196"/>
      <c r="I36" s="196"/>
      <c r="J36" s="231">
        <v>36204.1</v>
      </c>
    </row>
    <row r="37" spans="1:12" s="123" customFormat="1" x14ac:dyDescent="0.25">
      <c r="A37" s="130" t="s">
        <v>114</v>
      </c>
      <c r="B37" s="131" t="s">
        <v>115</v>
      </c>
      <c r="C37" s="207">
        <f>C46+C50+C56+C60</f>
        <v>3315522.79</v>
      </c>
      <c r="D37" s="207">
        <f>D46+D50+D56+D60</f>
        <v>3484901.79</v>
      </c>
      <c r="E37" s="207">
        <f>E46+E50+E56+E60</f>
        <v>3637456.39</v>
      </c>
      <c r="F37" s="287">
        <f t="shared" si="3"/>
        <v>-168635.60000000009</v>
      </c>
      <c r="G37" s="207">
        <f>G46+G50+G56+G60</f>
        <v>0</v>
      </c>
      <c r="H37" s="207">
        <f>H46+H50+H56+H60</f>
        <v>0</v>
      </c>
      <c r="I37" s="207">
        <f>I46+I50+I56+I60</f>
        <v>0</v>
      </c>
      <c r="J37" s="207">
        <f>J46+J50+J56+J60</f>
        <v>3468820.79</v>
      </c>
    </row>
    <row r="38" spans="1:12" s="123" customFormat="1" x14ac:dyDescent="0.25">
      <c r="A38" s="208">
        <v>3</v>
      </c>
      <c r="B38" s="209" t="s">
        <v>24</v>
      </c>
      <c r="C38" s="210">
        <f>C39+C40+C41</f>
        <v>1298821.07</v>
      </c>
      <c r="D38" s="210">
        <f>D39+D40+D41</f>
        <v>452505.59</v>
      </c>
      <c r="E38" s="210">
        <f>E39+E40+E41</f>
        <v>459305.9</v>
      </c>
      <c r="F38" s="288">
        <f t="shared" si="3"/>
        <v>679860.95999999985</v>
      </c>
      <c r="G38" s="122"/>
      <c r="H38" s="122"/>
      <c r="I38" s="122"/>
      <c r="J38" s="210">
        <f>J39+J40+J41</f>
        <v>1139166.8599999999</v>
      </c>
      <c r="K38" s="187"/>
    </row>
    <row r="39" spans="1:12" s="123" customFormat="1" x14ac:dyDescent="0.25">
      <c r="A39" s="394">
        <v>31</v>
      </c>
      <c r="B39" s="395" t="s">
        <v>6</v>
      </c>
      <c r="C39" s="396">
        <v>919315.48</v>
      </c>
      <c r="D39" s="396">
        <v>73000</v>
      </c>
      <c r="E39" s="396">
        <v>73000</v>
      </c>
      <c r="F39" s="237">
        <f t="shared" si="3"/>
        <v>251291.16999999998</v>
      </c>
      <c r="G39" s="313"/>
      <c r="H39" s="313"/>
      <c r="I39" s="313"/>
      <c r="J39" s="396">
        <v>324291.17</v>
      </c>
      <c r="K39" s="187"/>
      <c r="L39" s="187"/>
    </row>
    <row r="40" spans="1:12" s="123" customFormat="1" ht="15.75" customHeight="1" x14ac:dyDescent="0.25">
      <c r="A40" s="314">
        <v>32</v>
      </c>
      <c r="B40" s="135" t="s">
        <v>7</v>
      </c>
      <c r="C40" s="132">
        <v>376505.59</v>
      </c>
      <c r="D40" s="132">
        <v>376505.59</v>
      </c>
      <c r="E40" s="132">
        <v>383305.9</v>
      </c>
      <c r="F40" s="237">
        <f t="shared" si="3"/>
        <v>428769.78999999992</v>
      </c>
      <c r="G40" s="132" t="e">
        <f>#REF!+#REF!+#REF!+#REF!</f>
        <v>#REF!</v>
      </c>
      <c r="H40" s="132" t="e">
        <f>#REF!+#REF!+#REF!+#REF!</f>
        <v>#REF!</v>
      </c>
      <c r="I40" s="132" t="e">
        <f>#REF!+#REF!+#REF!+#REF!</f>
        <v>#REF!</v>
      </c>
      <c r="J40" s="132">
        <v>812075.69</v>
      </c>
    </row>
    <row r="41" spans="1:12" s="133" customFormat="1" x14ac:dyDescent="0.2">
      <c r="A41" s="314">
        <v>34</v>
      </c>
      <c r="B41" s="135" t="s">
        <v>10</v>
      </c>
      <c r="C41" s="243">
        <v>3000</v>
      </c>
      <c r="D41" s="243">
        <v>3000</v>
      </c>
      <c r="E41" s="243">
        <v>3000</v>
      </c>
      <c r="F41" s="237">
        <f t="shared" si="3"/>
        <v>-200</v>
      </c>
      <c r="G41" s="397"/>
      <c r="H41" s="397"/>
      <c r="I41" s="397"/>
      <c r="J41" s="243">
        <v>2800</v>
      </c>
    </row>
    <row r="42" spans="1:12" s="123" customFormat="1" x14ac:dyDescent="0.25">
      <c r="A42" s="265" t="s">
        <v>45</v>
      </c>
      <c r="B42" s="266" t="s">
        <v>11</v>
      </c>
      <c r="C42" s="267">
        <f>C43+C44+C45</f>
        <v>74197.710000000006</v>
      </c>
      <c r="D42" s="267">
        <f>D43+D44+D45</f>
        <v>268153.37</v>
      </c>
      <c r="E42" s="267">
        <f>E43+E44+E45</f>
        <v>303907.66000000003</v>
      </c>
      <c r="F42" s="289">
        <f t="shared" ref="F42:F60" si="4">J42-E42</f>
        <v>-77745.380000000034</v>
      </c>
      <c r="G42" s="268"/>
      <c r="H42" s="268"/>
      <c r="I42" s="268"/>
      <c r="J42" s="267">
        <f>J44+J45</f>
        <v>226162.28</v>
      </c>
    </row>
    <row r="43" spans="1:12" s="123" customFormat="1" x14ac:dyDescent="0.25">
      <c r="A43" s="314" t="s">
        <v>23</v>
      </c>
      <c r="B43" s="135" t="s">
        <v>44</v>
      </c>
      <c r="C43" s="138">
        <v>1920</v>
      </c>
      <c r="D43" s="132">
        <v>1883.37</v>
      </c>
      <c r="E43" s="132">
        <v>1883.37</v>
      </c>
      <c r="F43" s="237">
        <f t="shared" si="4"/>
        <v>-1883.37</v>
      </c>
      <c r="G43" s="393"/>
      <c r="H43" s="393"/>
      <c r="I43" s="393"/>
      <c r="J43" s="132">
        <v>0</v>
      </c>
      <c r="L43" s="187"/>
    </row>
    <row r="44" spans="1:12" s="123" customFormat="1" x14ac:dyDescent="0.25">
      <c r="A44" s="314">
        <v>42</v>
      </c>
      <c r="B44" s="135" t="s">
        <v>8</v>
      </c>
      <c r="C44" s="132">
        <v>72277.710000000006</v>
      </c>
      <c r="D44" s="132">
        <v>125520</v>
      </c>
      <c r="E44" s="132">
        <v>132024.29</v>
      </c>
      <c r="F44" s="237">
        <f t="shared" si="4"/>
        <v>-2702.0100000000093</v>
      </c>
      <c r="G44" s="393"/>
      <c r="H44" s="393"/>
      <c r="I44" s="393"/>
      <c r="J44" s="132">
        <v>129322.28</v>
      </c>
    </row>
    <row r="45" spans="1:12" s="123" customFormat="1" x14ac:dyDescent="0.25">
      <c r="A45" s="205" t="s">
        <v>46</v>
      </c>
      <c r="B45" s="206" t="s">
        <v>47</v>
      </c>
      <c r="C45" s="138">
        <v>0</v>
      </c>
      <c r="D45" s="132">
        <v>140750</v>
      </c>
      <c r="E45" s="132">
        <v>170000</v>
      </c>
      <c r="F45" s="237">
        <f t="shared" si="4"/>
        <v>-73160</v>
      </c>
      <c r="G45" s="393"/>
      <c r="H45" s="393"/>
      <c r="I45" s="393"/>
      <c r="J45" s="132">
        <v>96840</v>
      </c>
    </row>
    <row r="46" spans="1:12" s="226" customFormat="1" x14ac:dyDescent="0.25">
      <c r="A46" s="224" t="s">
        <v>108</v>
      </c>
      <c r="B46" s="225" t="s">
        <v>29</v>
      </c>
      <c r="C46" s="232">
        <f>C42+C38</f>
        <v>1373018.78</v>
      </c>
      <c r="D46" s="232">
        <f>D42+D38</f>
        <v>720658.96</v>
      </c>
      <c r="E46" s="232">
        <f>E42+E38</f>
        <v>763213.56</v>
      </c>
      <c r="F46" s="286">
        <f t="shared" si="4"/>
        <v>602115.57999999984</v>
      </c>
      <c r="J46" s="232">
        <f>J38+J42</f>
        <v>1365329.14</v>
      </c>
    </row>
    <row r="47" spans="1:12" s="228" customFormat="1" x14ac:dyDescent="0.25">
      <c r="A47" s="145">
        <v>3</v>
      </c>
      <c r="B47" s="147" t="s">
        <v>24</v>
      </c>
      <c r="C47" s="155">
        <f>C48+C49</f>
        <v>1747831.72</v>
      </c>
      <c r="D47" s="155">
        <f>D48+D49</f>
        <v>2665642.83</v>
      </c>
      <c r="E47" s="155">
        <f>E48+E49</f>
        <v>2775642.83</v>
      </c>
      <c r="F47" s="289">
        <f t="shared" si="4"/>
        <v>-731165.59000000008</v>
      </c>
      <c r="G47" s="227"/>
      <c r="H47" s="227"/>
      <c r="I47" s="227"/>
      <c r="J47" s="155">
        <f>J48</f>
        <v>2044477.24</v>
      </c>
    </row>
    <row r="48" spans="1:12" s="228" customFormat="1" x14ac:dyDescent="0.25">
      <c r="A48" s="304">
        <v>31</v>
      </c>
      <c r="B48" s="47" t="s">
        <v>6</v>
      </c>
      <c r="C48" s="25">
        <v>1108231.72</v>
      </c>
      <c r="D48" s="25">
        <v>2054547.2</v>
      </c>
      <c r="E48" s="25">
        <v>2164547.2000000002</v>
      </c>
      <c r="F48" s="237">
        <f t="shared" si="4"/>
        <v>-120069.9600000002</v>
      </c>
      <c r="G48" s="398"/>
      <c r="H48" s="398"/>
      <c r="I48" s="398"/>
      <c r="J48" s="25">
        <v>2044477.24</v>
      </c>
    </row>
    <row r="49" spans="1:16" s="228" customFormat="1" ht="15.75" customHeight="1" x14ac:dyDescent="0.25">
      <c r="A49" s="304">
        <v>32</v>
      </c>
      <c r="B49" s="47" t="s">
        <v>7</v>
      </c>
      <c r="C49" s="25">
        <v>639600</v>
      </c>
      <c r="D49" s="25">
        <v>611095.63</v>
      </c>
      <c r="E49" s="25">
        <v>611095.63</v>
      </c>
      <c r="F49" s="237">
        <f t="shared" si="4"/>
        <v>-611095.63</v>
      </c>
      <c r="G49" s="399"/>
      <c r="H49" s="399"/>
      <c r="I49" s="399"/>
      <c r="J49" s="25">
        <v>0</v>
      </c>
    </row>
    <row r="50" spans="1:16" s="226" customFormat="1" x14ac:dyDescent="0.25">
      <c r="A50" s="16" t="s">
        <v>111</v>
      </c>
      <c r="B50" s="44" t="s">
        <v>22</v>
      </c>
      <c r="C50" s="45">
        <f>C47</f>
        <v>1747831.72</v>
      </c>
      <c r="D50" s="45">
        <f>D47</f>
        <v>2665642.83</v>
      </c>
      <c r="E50" s="45">
        <f>E48+E49</f>
        <v>2775642.83</v>
      </c>
      <c r="F50" s="286">
        <f t="shared" si="4"/>
        <v>-731165.59000000008</v>
      </c>
      <c r="J50" s="45">
        <f>J47</f>
        <v>2044477.24</v>
      </c>
    </row>
    <row r="51" spans="1:16" s="226" customFormat="1" x14ac:dyDescent="0.25">
      <c r="A51" s="270">
        <v>3</v>
      </c>
      <c r="B51" s="147" t="s">
        <v>24</v>
      </c>
      <c r="C51" s="254">
        <v>0</v>
      </c>
      <c r="D51" s="254">
        <v>0</v>
      </c>
      <c r="E51" s="254">
        <v>0</v>
      </c>
      <c r="F51" s="289">
        <f t="shared" si="4"/>
        <v>329.56</v>
      </c>
      <c r="G51" s="271"/>
      <c r="H51" s="271"/>
      <c r="I51" s="271"/>
      <c r="J51" s="148">
        <v>329.56</v>
      </c>
    </row>
    <row r="52" spans="1:16" s="226" customFormat="1" x14ac:dyDescent="0.25">
      <c r="A52" s="31">
        <v>32</v>
      </c>
      <c r="B52" s="47" t="s">
        <v>7</v>
      </c>
      <c r="C52" s="50">
        <v>0</v>
      </c>
      <c r="D52" s="50">
        <v>0</v>
      </c>
      <c r="E52" s="50">
        <v>0</v>
      </c>
      <c r="F52" s="237">
        <v>329.56</v>
      </c>
      <c r="G52" s="269"/>
      <c r="H52" s="269"/>
      <c r="I52" s="269"/>
      <c r="J52" s="50">
        <v>329.56</v>
      </c>
    </row>
    <row r="53" spans="1:16" s="226" customFormat="1" x14ac:dyDescent="0.25">
      <c r="A53" s="258" t="s">
        <v>131</v>
      </c>
      <c r="B53" s="272" t="s">
        <v>127</v>
      </c>
      <c r="C53" s="255">
        <v>0</v>
      </c>
      <c r="D53" s="255">
        <v>0</v>
      </c>
      <c r="E53" s="255">
        <v>0</v>
      </c>
      <c r="F53" s="285">
        <f t="shared" si="4"/>
        <v>329.56</v>
      </c>
      <c r="G53" s="296"/>
      <c r="H53" s="296"/>
      <c r="I53" s="296"/>
      <c r="J53" s="255">
        <v>329.56</v>
      </c>
    </row>
    <row r="54" spans="1:16" s="226" customFormat="1" x14ac:dyDescent="0.25">
      <c r="A54" s="153" t="s">
        <v>45</v>
      </c>
      <c r="B54" s="147" t="s">
        <v>85</v>
      </c>
      <c r="C54" s="148">
        <f>C55</f>
        <v>4372.29</v>
      </c>
      <c r="D54" s="148">
        <v>8300</v>
      </c>
      <c r="E54" s="148">
        <v>8300</v>
      </c>
      <c r="F54" s="289">
        <f t="shared" si="4"/>
        <v>-3627.71</v>
      </c>
      <c r="J54" s="148">
        <v>4672.29</v>
      </c>
      <c r="L54" s="229"/>
    </row>
    <row r="55" spans="1:16" s="226" customFormat="1" x14ac:dyDescent="0.25">
      <c r="A55" s="304">
        <v>42</v>
      </c>
      <c r="B55" s="47" t="s">
        <v>8</v>
      </c>
      <c r="C55" s="51">
        <v>4372.29</v>
      </c>
      <c r="D55" s="51">
        <v>8300</v>
      </c>
      <c r="E55" s="51">
        <v>8300</v>
      </c>
      <c r="F55" s="237">
        <f t="shared" si="4"/>
        <v>-3627.71</v>
      </c>
      <c r="G55" s="269"/>
      <c r="H55" s="269"/>
      <c r="I55" s="269"/>
      <c r="J55" s="51">
        <v>4672.29</v>
      </c>
    </row>
    <row r="56" spans="1:16" s="226" customFormat="1" x14ac:dyDescent="0.25">
      <c r="A56" s="223" t="s">
        <v>112</v>
      </c>
      <c r="B56" s="27" t="s">
        <v>48</v>
      </c>
      <c r="C56" s="45">
        <v>4372.29</v>
      </c>
      <c r="D56" s="45">
        <v>8300</v>
      </c>
      <c r="E56" s="45">
        <v>8300</v>
      </c>
      <c r="F56" s="285">
        <f t="shared" si="4"/>
        <v>-3627.71</v>
      </c>
      <c r="J56" s="45">
        <v>4672.29</v>
      </c>
    </row>
    <row r="57" spans="1:16" s="226" customFormat="1" x14ac:dyDescent="0.25">
      <c r="A57" s="145">
        <v>3</v>
      </c>
      <c r="B57" s="147" t="s">
        <v>24</v>
      </c>
      <c r="C57" s="148">
        <f>C58+C59</f>
        <v>190300</v>
      </c>
      <c r="D57" s="148">
        <f>D58+D59</f>
        <v>90300</v>
      </c>
      <c r="E57" s="148">
        <f>E58+E59</f>
        <v>90300</v>
      </c>
      <c r="F57" s="289">
        <f t="shared" si="4"/>
        <v>-35957.879999999997</v>
      </c>
      <c r="J57" s="148">
        <f>J58+J59</f>
        <v>54342.12</v>
      </c>
    </row>
    <row r="58" spans="1:16" s="226" customFormat="1" x14ac:dyDescent="0.25">
      <c r="A58" s="304">
        <v>31</v>
      </c>
      <c r="B58" s="47" t="s">
        <v>6</v>
      </c>
      <c r="C58" s="51">
        <v>177800</v>
      </c>
      <c r="D58" s="51">
        <v>77800</v>
      </c>
      <c r="E58" s="51">
        <v>77800</v>
      </c>
      <c r="F58" s="237">
        <f t="shared" si="4"/>
        <v>-28344.239999999998</v>
      </c>
      <c r="G58" s="269"/>
      <c r="H58" s="269"/>
      <c r="I58" s="269"/>
      <c r="J58" s="51">
        <v>49455.76</v>
      </c>
    </row>
    <row r="59" spans="1:16" s="226" customFormat="1" x14ac:dyDescent="0.25">
      <c r="A59" s="304">
        <v>32</v>
      </c>
      <c r="B59" s="47" t="s">
        <v>7</v>
      </c>
      <c r="C59" s="51">
        <v>12500</v>
      </c>
      <c r="D59" s="51">
        <v>12500</v>
      </c>
      <c r="E59" s="51">
        <v>12500</v>
      </c>
      <c r="F59" s="237">
        <f t="shared" si="4"/>
        <v>-7613.64</v>
      </c>
      <c r="G59" s="269"/>
      <c r="H59" s="269"/>
      <c r="I59" s="269"/>
      <c r="J59" s="51">
        <v>4886.3599999999997</v>
      </c>
      <c r="K59" s="229"/>
      <c r="L59" s="229"/>
      <c r="M59" s="229"/>
      <c r="N59" s="229"/>
      <c r="O59" s="229"/>
      <c r="P59" s="229"/>
    </row>
    <row r="60" spans="1:16" s="226" customFormat="1" x14ac:dyDescent="0.25">
      <c r="A60" s="230" t="s">
        <v>113</v>
      </c>
      <c r="B60" s="44" t="s">
        <v>16</v>
      </c>
      <c r="C60" s="273">
        <f>C57</f>
        <v>190300</v>
      </c>
      <c r="D60" s="273">
        <f>D57</f>
        <v>90300</v>
      </c>
      <c r="E60" s="273">
        <f>E57</f>
        <v>90300</v>
      </c>
      <c r="F60" s="286">
        <f t="shared" si="4"/>
        <v>-35957.879999999997</v>
      </c>
      <c r="J60" s="273">
        <f>J57</f>
        <v>54342.12</v>
      </c>
    </row>
    <row r="61" spans="1:16" x14ac:dyDescent="0.25">
      <c r="A61" s="291" t="s">
        <v>132</v>
      </c>
      <c r="B61" s="291"/>
      <c r="C61" s="274">
        <f>C11+C13+C18+C24+C28+C34+C37</f>
        <v>3604132</v>
      </c>
      <c r="D61" s="274">
        <f>D11+D13+D18+D24+D28+D34+D37</f>
        <v>3875382</v>
      </c>
      <c r="E61" s="274">
        <f>E11+E13+E18+E24+E28+E34+E37</f>
        <v>4021136.29</v>
      </c>
      <c r="F61" s="274">
        <f>J61-E61</f>
        <v>-163258</v>
      </c>
      <c r="G61" s="275"/>
      <c r="H61" s="275"/>
      <c r="I61" s="275"/>
      <c r="J61" s="276">
        <f>J17+J23+J27+J33+J36+J46+J50+J56+J60+J53</f>
        <v>3857878.29</v>
      </c>
    </row>
    <row r="62" spans="1:16" x14ac:dyDescent="0.25">
      <c r="C62" s="211"/>
      <c r="D62" s="211"/>
      <c r="E62" s="211"/>
      <c r="F62" s="211"/>
      <c r="J62" s="188"/>
    </row>
  </sheetData>
  <mergeCells count="4">
    <mergeCell ref="A8:B8"/>
    <mergeCell ref="A2:E2"/>
    <mergeCell ref="A3:E3"/>
    <mergeCell ref="A24:B24"/>
  </mergeCells>
  <pageMargins left="0.7" right="0.7" top="0.75" bottom="0.75" header="0.3" footer="0.3"/>
  <pageSetup paperSize="9" scale="8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 PRIHODA I RASHODA</vt:lpstr>
      <vt:lpstr>RAČUN PRIHODA I RASHODA-IZVORI</vt:lpstr>
      <vt:lpstr>Račun financiranja</vt:lpstr>
      <vt:lpstr>Rashodi -funkcijska</vt:lpstr>
      <vt:lpstr>POSEBNI_DIO_</vt:lpstr>
      <vt:lpstr>List1</vt:lpstr>
      <vt:lpstr>POSEBNI_DIO_!Podrucje_ispisa</vt:lpstr>
      <vt:lpstr>'RAČUN PRIHODA I RASHODA-IZVORI'!Podrucje_ispisa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sbencik</cp:lastModifiedBy>
  <cp:lastPrinted>2024-10-31T06:03:58Z</cp:lastPrinted>
  <dcterms:created xsi:type="dcterms:W3CDTF">2022-08-26T07:26:16Z</dcterms:created>
  <dcterms:modified xsi:type="dcterms:W3CDTF">2024-12-12T13:16:05Z</dcterms:modified>
</cp:coreProperties>
</file>