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160" activeTab="5"/>
  </bookViews>
  <sheets>
    <sheet name="SAŽETAK" sheetId="12" r:id="rId1"/>
    <sheet name="RAČUN  PRIHODA I RASHODA" sheetId="13" r:id="rId2"/>
    <sheet name="RAČUN PRIHODA I RASHODA-IZVORI" sheetId="7" r:id="rId3"/>
    <sheet name="Račun financiranja" sheetId="14" r:id="rId4"/>
    <sheet name="Rashodi -funkcijska" sheetId="9" r:id="rId5"/>
    <sheet name="POSEBNI_DIO_" sheetId="3" r:id="rId6"/>
    <sheet name="List1" sheetId="16" r:id="rId7"/>
  </sheets>
  <definedNames>
    <definedName name="_xlnm.Print_Area" localSheetId="5">POSEBNI_DIO_!$A$4:$G$57</definedName>
    <definedName name="_xlnm.Print_Area" localSheetId="2">'RAČUN PRIHODA I RASHODA-IZVORI'!$A$4:$G$76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1" i="3" l="1"/>
  <c r="D41" i="3"/>
  <c r="C57" i="3"/>
  <c r="D54" i="3"/>
  <c r="D55" i="3"/>
  <c r="E53" i="3"/>
  <c r="E56" i="3" s="1"/>
  <c r="E52" i="3"/>
  <c r="D51" i="3"/>
  <c r="D48" i="3"/>
  <c r="D47" i="3"/>
  <c r="E46" i="3"/>
  <c r="E49" i="3" s="1"/>
  <c r="D42" i="3"/>
  <c r="D43" i="3"/>
  <c r="E37" i="3"/>
  <c r="D39" i="3"/>
  <c r="D37" i="3" s="1"/>
  <c r="D40" i="3"/>
  <c r="D38" i="3"/>
  <c r="E45" i="3" l="1"/>
  <c r="G10" i="12"/>
  <c r="G11" i="12"/>
  <c r="G12" i="12"/>
  <c r="G13" i="12"/>
  <c r="G14" i="12"/>
  <c r="G15" i="12"/>
  <c r="G9" i="12"/>
  <c r="H15" i="12"/>
  <c r="H12" i="12"/>
  <c r="H9" i="12"/>
  <c r="E35" i="3"/>
  <c r="E36" i="3" l="1"/>
  <c r="E57" i="3"/>
  <c r="C53" i="3"/>
  <c r="D53" i="3" s="1"/>
  <c r="D56" i="3" s="1"/>
  <c r="C46" i="3"/>
  <c r="C37" i="3"/>
  <c r="C41" i="3"/>
  <c r="D45" i="3" s="1"/>
  <c r="D57" i="3" l="1"/>
  <c r="D46" i="3"/>
  <c r="D49" i="3" s="1"/>
  <c r="C49" i="3"/>
  <c r="E28" i="3"/>
  <c r="E32" i="3" s="1"/>
  <c r="E24" i="3"/>
  <c r="E27" i="3" s="1"/>
  <c r="E23" i="3"/>
  <c r="D21" i="3"/>
  <c r="D20" i="3"/>
  <c r="D19" i="3"/>
  <c r="E18" i="3"/>
  <c r="E13" i="3"/>
  <c r="E17" i="3" s="1"/>
  <c r="C12" i="9"/>
  <c r="C13" i="9"/>
  <c r="C11" i="9"/>
  <c r="G56" i="7"/>
  <c r="G75" i="7"/>
  <c r="F75" i="7"/>
  <c r="F73" i="7"/>
  <c r="F74" i="7"/>
  <c r="D23" i="3" l="1"/>
  <c r="G55" i="7"/>
  <c r="F72" i="7"/>
  <c r="G72" i="7"/>
  <c r="G69" i="7"/>
  <c r="G70" i="7"/>
  <c r="F22" i="7"/>
  <c r="I35" i="13"/>
  <c r="I36" i="13"/>
  <c r="I37" i="13"/>
  <c r="H29" i="13"/>
  <c r="J29" i="13"/>
  <c r="J34" i="13"/>
  <c r="I34" i="13" s="1"/>
  <c r="J38" i="13" l="1"/>
  <c r="J13" i="13"/>
  <c r="J22" i="13" s="1"/>
  <c r="F14" i="7"/>
  <c r="G14" i="7"/>
  <c r="I15" i="13"/>
  <c r="I16" i="13"/>
  <c r="I17" i="13"/>
  <c r="I18" i="13"/>
  <c r="I19" i="13"/>
  <c r="I14" i="13"/>
  <c r="I21" i="13"/>
  <c r="I38" i="13" l="1"/>
  <c r="I13" i="13"/>
  <c r="E8" i="7"/>
  <c r="E35" i="7" s="1"/>
  <c r="G34" i="7"/>
  <c r="F34" i="7" s="1"/>
  <c r="F33" i="7"/>
  <c r="F32" i="7"/>
  <c r="G20" i="7"/>
  <c r="F23" i="7"/>
  <c r="G23" i="7"/>
  <c r="F16" i="7"/>
  <c r="G31" i="7"/>
  <c r="G30" i="7"/>
  <c r="F29" i="7"/>
  <c r="F27" i="7"/>
  <c r="F28" i="7"/>
  <c r="F13" i="7"/>
  <c r="F12" i="7"/>
  <c r="G13" i="7"/>
  <c r="G11" i="7"/>
  <c r="F19" i="7" l="1"/>
  <c r="F8" i="7" s="1"/>
  <c r="F35" i="7" s="1"/>
  <c r="G19" i="7"/>
  <c r="G8" i="7" s="1"/>
  <c r="G35" i="7" s="1"/>
  <c r="F10" i="7" l="1"/>
  <c r="G10" i="7"/>
  <c r="F68" i="7"/>
  <c r="G68" i="7"/>
  <c r="G73" i="7"/>
  <c r="F64" i="7"/>
  <c r="G64" i="7"/>
  <c r="F66" i="7"/>
  <c r="F67" i="7"/>
  <c r="F65" i="7"/>
  <c r="F59" i="7"/>
  <c r="F60" i="7"/>
  <c r="F61" i="7"/>
  <c r="F62" i="7"/>
  <c r="F63" i="7"/>
  <c r="F58" i="7"/>
  <c r="F54" i="7"/>
  <c r="F57" i="7" s="1"/>
  <c r="G54" i="7"/>
  <c r="G57" i="7" s="1"/>
  <c r="F50" i="7"/>
  <c r="F51" i="7"/>
  <c r="F52" i="7"/>
  <c r="G49" i="7"/>
  <c r="G53" i="7" s="1"/>
  <c r="F45" i="7"/>
  <c r="G45" i="7"/>
  <c r="F46" i="7"/>
  <c r="G76" i="7" l="1"/>
  <c r="F49" i="7"/>
  <c r="F53" i="7" s="1"/>
  <c r="F76" i="7" s="1"/>
  <c r="G63" i="7"/>
  <c r="G58" i="7"/>
  <c r="G60" i="7"/>
  <c r="F9" i="7"/>
  <c r="F17" i="7" l="1"/>
  <c r="G17" i="7"/>
  <c r="G26" i="7"/>
  <c r="E76" i="7"/>
  <c r="E68" i="7"/>
  <c r="E64" i="7"/>
  <c r="E54" i="7"/>
  <c r="E45" i="7"/>
  <c r="B12" i="9" l="1"/>
  <c r="B11" i="9" s="1"/>
  <c r="C50" i="3" l="1"/>
  <c r="D50" i="3" l="1"/>
  <c r="D52" i="3" s="1"/>
  <c r="D36" i="3" s="1"/>
  <c r="C52" i="3"/>
  <c r="C56" i="3"/>
  <c r="C45" i="3" l="1"/>
  <c r="C36" i="3" s="1"/>
  <c r="E73" i="7" l="1"/>
  <c r="E60" i="7"/>
  <c r="E58" i="7"/>
  <c r="E49" i="7"/>
  <c r="E53" i="7" s="1"/>
  <c r="E72" i="7" l="1"/>
  <c r="E69" i="7"/>
  <c r="E29" i="7" l="1"/>
  <c r="E26" i="7"/>
  <c r="E23" i="7"/>
  <c r="E13" i="7"/>
  <c r="E10" i="7"/>
  <c r="H20" i="13"/>
  <c r="I20" i="13" s="1"/>
  <c r="I22" i="13" s="1"/>
  <c r="E14" i="7" l="1"/>
  <c r="E19" i="7" s="1"/>
  <c r="E20" i="7"/>
  <c r="C24" i="3" l="1"/>
  <c r="C27" i="3" s="1"/>
  <c r="C28" i="3" l="1"/>
  <c r="C35" i="3" l="1"/>
  <c r="C32" i="3"/>
  <c r="C22" i="3" l="1"/>
  <c r="C13" i="3"/>
  <c r="F17" i="3"/>
  <c r="G17" i="3"/>
  <c r="H17" i="3"/>
  <c r="D13" i="3" l="1"/>
  <c r="D17" i="3" s="1"/>
  <c r="C17" i="3"/>
  <c r="C23" i="3"/>
  <c r="C18" i="3" s="1"/>
  <c r="D18" i="3" s="1"/>
  <c r="H22" i="12"/>
  <c r="G22" i="12"/>
  <c r="F22" i="12"/>
  <c r="F12" i="12"/>
  <c r="F9" i="12"/>
  <c r="G23" i="12" l="1"/>
  <c r="F15" i="12"/>
  <c r="F23" i="12" s="1"/>
  <c r="H23" i="12"/>
  <c r="E32" i="7" l="1"/>
  <c r="E34" i="7" s="1"/>
  <c r="E30" i="7" l="1"/>
  <c r="E27" i="7"/>
  <c r="E24" i="7"/>
  <c r="E57" i="7" l="1"/>
  <c r="H38" i="13" l="1"/>
  <c r="H22" i="13" l="1"/>
</calcChain>
</file>

<file path=xl/sharedStrings.xml><?xml version="1.0" encoding="utf-8"?>
<sst xmlns="http://schemas.openxmlformats.org/spreadsheetml/2006/main" count="258" uniqueCount="139">
  <si>
    <t>PRIHODI UKUPNO</t>
  </si>
  <si>
    <t>PRIHODI POSLOVANJA</t>
  </si>
  <si>
    <t>PRIHODI OD PRODAJE NEFINANCIJSKE IMOVINE</t>
  </si>
  <si>
    <t>RASHODI UKUPNO</t>
  </si>
  <si>
    <t xml:space="preserve">Naziv </t>
  </si>
  <si>
    <t>Prihodi iz nadležnog proračuna i od HZZO-a temeljem ugovornih obveza</t>
  </si>
  <si>
    <t>Rashodi za zaposlene</t>
  </si>
  <si>
    <t>Materijalni rashodi</t>
  </si>
  <si>
    <t>Rashodi za nabavu proizvedene dug. imovine</t>
  </si>
  <si>
    <t>Prihodi od prodaje proizvoda i robe te pruženih usluga i prihodi od donacija</t>
  </si>
  <si>
    <t>Financijski rashodi</t>
  </si>
  <si>
    <t>Rashodi za nabavu nefinancijske imovine</t>
  </si>
  <si>
    <t>Pomoći iz inozemstva i od subjekata unutar općeg proračuna</t>
  </si>
  <si>
    <t>Ukupni rashodi</t>
  </si>
  <si>
    <t>I. OPĆI DIO</t>
  </si>
  <si>
    <t>Razred</t>
  </si>
  <si>
    <t>Ostale pomoći</t>
  </si>
  <si>
    <t xml:space="preserve">Prihodi za posebne namjene </t>
  </si>
  <si>
    <t xml:space="preserve"> Vlastiti prihodi </t>
  </si>
  <si>
    <t>11</t>
  </si>
  <si>
    <t>Opći prihodi i primici</t>
  </si>
  <si>
    <t xml:space="preserve"> Opći prihodi i primici</t>
  </si>
  <si>
    <t xml:space="preserve"> Prihodi za posebne namjene </t>
  </si>
  <si>
    <t>41</t>
  </si>
  <si>
    <t>RASHODI POSLOVANJA</t>
  </si>
  <si>
    <t xml:space="preserve">A. RAČUN PRIHODA I RASHODA </t>
  </si>
  <si>
    <t>BROJČANA OZNAKA I NAZIV</t>
  </si>
  <si>
    <t>Šifra</t>
  </si>
  <si>
    <t>Naziv</t>
  </si>
  <si>
    <t>Vlastiti prihodi</t>
  </si>
  <si>
    <t>II. POSEBNI DIO</t>
  </si>
  <si>
    <t>Ukupni prihodi</t>
  </si>
  <si>
    <t>Prihodi od imovine</t>
  </si>
  <si>
    <t>Prihodi od prodaje proizvoda i robe te pruženih usluga</t>
  </si>
  <si>
    <t>Postrojenja i oprema</t>
  </si>
  <si>
    <t>RASHODI</t>
  </si>
  <si>
    <t xml:space="preserve">Skupina/podskupina/odjeljak </t>
  </si>
  <si>
    <t xml:space="preserve">UKUPNO RASHODI </t>
  </si>
  <si>
    <t>Prihodi od prodaje proizvedene dug.im.</t>
  </si>
  <si>
    <t>Prihodi od pristojbi</t>
  </si>
  <si>
    <t>Prihodi od prodaje nef.im. I naplate štete od osig.</t>
  </si>
  <si>
    <t>32</t>
  </si>
  <si>
    <t>44</t>
  </si>
  <si>
    <t>Decentralizirana sredstva</t>
  </si>
  <si>
    <t xml:space="preserve">Ostali rashodi </t>
  </si>
  <si>
    <t>Rashodi za nabavu neproizv.dug.imovine</t>
  </si>
  <si>
    <t>4</t>
  </si>
  <si>
    <t>45</t>
  </si>
  <si>
    <t>Rashodi za dodatna ulaganja na nef.imovini</t>
  </si>
  <si>
    <t>Prihodi od nef.imovine i naknade štete osig.</t>
  </si>
  <si>
    <t>52</t>
  </si>
  <si>
    <t>07 Zdravstvo</t>
  </si>
  <si>
    <t>074 Službe javnog zdravstva</t>
  </si>
  <si>
    <t>Monitoring vodoobskrbnog sustava u MŽ</t>
  </si>
  <si>
    <t>Monitoring invazivnih vrsta komaraca</t>
  </si>
  <si>
    <t>Decentralizirane funkcije u zdravstvu</t>
  </si>
  <si>
    <t>PROGRAM</t>
  </si>
  <si>
    <t>AKTIVNOST 1009A100904</t>
  </si>
  <si>
    <t>AKTIVNOST 1009A100917</t>
  </si>
  <si>
    <t>AKTIVNOST 1009A100901</t>
  </si>
  <si>
    <t>6 PRIHODI POSLOVANJA</t>
  </si>
  <si>
    <t>7 PRIHODI OD PRODAJE NEFINANCIJSKE IMOVINE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</si>
  <si>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</si>
  <si>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</si>
  <si>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</si>
  <si>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</si>
  <si>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>Pomoći od subjekta unutar općeg proračuna</t>
  </si>
  <si>
    <t>Prihodi od pristojbi po posebnim propisima</t>
  </si>
  <si>
    <t>Ostali prihodi</t>
  </si>
  <si>
    <t>Prihodi od prodaje dugotrajne imovine</t>
  </si>
  <si>
    <t>UKUPNO:</t>
  </si>
  <si>
    <t>Financijski  rashodi</t>
  </si>
  <si>
    <t>Rashodi za nabavu proizvedene dugotrajne imovine</t>
  </si>
  <si>
    <t>Rashodi za dodatna ulaganja na nefinancijskoj imovini</t>
  </si>
  <si>
    <t>RAČUN PRIHODA I RASHODA</t>
  </si>
  <si>
    <t>NAZIV</t>
  </si>
  <si>
    <t>BROJČANA OZNAKA</t>
  </si>
  <si>
    <t>IZVOR</t>
  </si>
  <si>
    <t>IZVJEŠTAJ PO PROGRAMSKOJ KLASIFIKACIJI</t>
  </si>
  <si>
    <t>Primici od financijske imovine i zaduživanja</t>
  </si>
  <si>
    <t>Primici od zaduživanja</t>
  </si>
  <si>
    <t>Primljeni krediti i zajmovi od međunarodnih organizacija, institucija i tijela EU te inozemnih vlada</t>
  </si>
  <si>
    <t>Primljeni zajmovi od međunarodnih organizacija</t>
  </si>
  <si>
    <t>Izdaci za financijsku imovinu i otplate zajmova</t>
  </si>
  <si>
    <t>Izdaci za otplatu glavnice primljenih kredita i zajmova</t>
  </si>
  <si>
    <t>Otplata glavnice primljenih kredita i zajmova od međunarodnih organizacija, institucija i tijela EU te inozemnih vlada</t>
  </si>
  <si>
    <t>Otplata glavnice primljenih zajmova od međunarodnih organizacija</t>
  </si>
  <si>
    <t>RASHODI ZA NABAVU NEFINANCIJSKE IMOVINE</t>
  </si>
  <si>
    <t>PLAN 2024.</t>
  </si>
  <si>
    <t>Pomoći EU</t>
  </si>
  <si>
    <t>RASHODI ZA NABAVU NEF.IMOVINE</t>
  </si>
  <si>
    <t xml:space="preserve"> PRIHODI I RASHODI PREMA EKONOMSKOJ KLASIFIKACIJI</t>
  </si>
  <si>
    <t>PRIHODI I RASHODI PREMA IZVORIMA FINANCIRANJA</t>
  </si>
  <si>
    <t xml:space="preserve"> RASHODI PREMA FUNKCIJSKOG KLASIFIKACIJI</t>
  </si>
  <si>
    <t xml:space="preserve"> RAČUN FINANCIRANJA PREMA EKONOMSKOJ KLASIFIKACIJI </t>
  </si>
  <si>
    <t>I.OPĆI DIO</t>
  </si>
  <si>
    <t>A) SAŽETAK RAČUNA PRIHODA I RASHODA</t>
  </si>
  <si>
    <t>EUR</t>
  </si>
  <si>
    <t>RAZLIKA - VIŠAK / MANJAK</t>
  </si>
  <si>
    <t>B) SAŽETAK RAČUNA FINANCIRANJA</t>
  </si>
  <si>
    <t>NETO FINANCIRANJE</t>
  </si>
  <si>
    <t>VIŠAK / MANJAK + NETO FINANCIRANJE</t>
  </si>
  <si>
    <t xml:space="preserve">C) PRENESENI VIŠAK ILI PRENESENI MANJAK </t>
  </si>
  <si>
    <t>PRIJENOS VIŠKA / MANJKA IZ PRETHODNE(IH) GODINE</t>
  </si>
  <si>
    <t>PRIJENOS VIŠKA / MANJKA U SLJEDEĆE RAZDOBLJE</t>
  </si>
  <si>
    <t>VIŠAK / MANJAK + NETO FINANCIRANJE + PRIJENOS VIŠKA / MANJKA IZ PRETHODNE(IH) GODINE - PRIJENOS VIŠKA / MANJKA U SLJEDEĆE RAZDOBLJE</t>
  </si>
  <si>
    <t>Plan za 2024.</t>
  </si>
  <si>
    <t>AKTIVNOST A100002: Centralno financiranje specijalizacija</t>
  </si>
  <si>
    <t>izvor financiranja 11</t>
  </si>
  <si>
    <t>izvor financiranja 44</t>
  </si>
  <si>
    <t>izvor financiranja 51</t>
  </si>
  <si>
    <t>Program usmjeren  unapređenju mentalnog zdravlja, prevenciji i liječenju ovisnosti u Međimurskoj županiji</t>
  </si>
  <si>
    <t>izvor financiranja 52</t>
  </si>
  <si>
    <t>Savjetovalište za prevenciju prekomjerne tjelesne težine i debljine</t>
  </si>
  <si>
    <t>izvor financiranja 31</t>
  </si>
  <si>
    <t>AKTIVNOST A100003</t>
  </si>
  <si>
    <t>AKTIVNOST A100004</t>
  </si>
  <si>
    <t>Izvod financiranja 71</t>
  </si>
  <si>
    <t>Izvor financiranja  52</t>
  </si>
  <si>
    <t>AKTIVNOST A100001</t>
  </si>
  <si>
    <t>Redovna djelatnost</t>
  </si>
  <si>
    <t>Prihodi iz nadležnog proračuna i HZZO-a</t>
  </si>
  <si>
    <t>UKUPNI PRIHODI POSLOVANJA</t>
  </si>
  <si>
    <t>PROVOĐENJE ZDRAVSTVENE ZAŠTITE</t>
  </si>
  <si>
    <t>povećanje/smanjenje</t>
  </si>
  <si>
    <t>I. Izmjene financijskog plana</t>
  </si>
  <si>
    <t>I.Izmjene i dopune financijskog plana</t>
  </si>
  <si>
    <t>I. IZMJENE I DOPUNE FINANCIJSKOG PLANA ZAVODA ZA JAVNO ZDRAVSTVO MEĐIMURSKE ŽUPANIJE</t>
  </si>
  <si>
    <r>
      <t xml:space="preserve">Rashodi za nabavu neproizvedene </t>
    </r>
    <r>
      <rPr>
        <sz val="12"/>
        <rFont val="Times New Roman"/>
        <family val="1"/>
        <charset val="238"/>
      </rPr>
      <t>dugotrajne</t>
    </r>
    <r>
      <rPr>
        <sz val="12"/>
        <color indexed="10"/>
        <rFont val="Times New Roman"/>
        <family val="1"/>
        <charset val="238"/>
      </rPr>
      <t xml:space="preserve"> </t>
    </r>
    <r>
      <rPr>
        <sz val="12"/>
        <color indexed="8"/>
        <rFont val="Times New Roman"/>
        <family val="1"/>
        <charset val="238"/>
      </rPr>
      <t>imovine</t>
    </r>
  </si>
  <si>
    <t>I. Izmjene i dopune financijskog plana</t>
  </si>
  <si>
    <t>izvor financiranja 43</t>
  </si>
  <si>
    <t>Prihodi za posebne namjene</t>
  </si>
  <si>
    <t>Izvor financiranja 41</t>
  </si>
  <si>
    <t>UKUPNO RASHODI</t>
  </si>
  <si>
    <t>29.02.2024.</t>
  </si>
  <si>
    <t>I. Izmjenei dopune financijskog plan</t>
  </si>
  <si>
    <t>povećanje/    smanjenje</t>
  </si>
  <si>
    <t>Povećanje/         smanjenje</t>
  </si>
  <si>
    <t>Povećanje/     smanjenje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</si>
</sst>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€"/>
  </numFmts>
  <fonts count="47" x14ac:knownFonts="1">
    <font>
      <sz val="10"/>
      <color rgb="FF000000"/>
      <name val="Arial"/>
      <family val="2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Arial"/>
      <family val="2"/>
    </font>
    <font>
      <sz val="8"/>
      <name val="Arial"/>
      <family val="2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theme="1" tint="0.14999847407452621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8"/>
      <color theme="1"/>
      <name val="Times New Roman"/>
      <family val="1"/>
      <charset val="238"/>
    </font>
    <font>
      <b/>
      <sz val="12"/>
      <color rgb="FF002060"/>
      <name val="Times New Roman"/>
      <family val="1"/>
      <charset val="238"/>
    </font>
    <font>
      <sz val="12"/>
      <color rgb="FF002060"/>
      <name val="Times New Roman"/>
      <family val="1"/>
      <charset val="238"/>
    </font>
    <font>
      <i/>
      <sz val="12"/>
      <color rgb="FF002060"/>
      <name val="Times New Roman"/>
      <family val="1"/>
      <charset val="238"/>
    </font>
    <font>
      <b/>
      <i/>
      <sz val="12"/>
      <color rgb="FF002060"/>
      <name val="Times New Roman"/>
      <family val="1"/>
      <charset val="238"/>
    </font>
    <font>
      <b/>
      <sz val="8"/>
      <name val="Times New Roman"/>
      <family val="1"/>
      <charset val="238"/>
    </font>
    <font>
      <b/>
      <i/>
      <sz val="8"/>
      <name val="Times New Roman"/>
      <family val="1"/>
      <charset val="238"/>
    </font>
    <font>
      <b/>
      <i/>
      <sz val="8"/>
      <color rgb="FF002060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4"/>
      <color indexed="8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Calibri"/>
      <family val="2"/>
      <charset val="238"/>
      <scheme val="minor"/>
    </font>
    <font>
      <b/>
      <sz val="12"/>
      <color theme="5" tint="0.3999755851924192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2"/>
      <color indexed="10"/>
      <name val="Times New Roman"/>
      <family val="1"/>
      <charset val="238"/>
    </font>
  </fonts>
  <fills count="1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FF"/>
      </patternFill>
    </fill>
    <fill>
      <patternFill patternType="solid">
        <fgColor theme="5" tint="0.39997558519241921"/>
        <bgColor rgb="FFFFFFFF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39997558519241921"/>
        <bgColor rgb="FFFFFF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rgb="FFFFFFFF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2060"/>
      </left>
      <right/>
      <top/>
      <bottom/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/>
      <top/>
      <bottom style="thin">
        <color indexed="64"/>
      </bottom>
      <diagonal/>
    </border>
    <border>
      <left style="thin">
        <color rgb="FF002060"/>
      </left>
      <right/>
      <top style="thin">
        <color rgb="FF00206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2060"/>
      </left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4" fillId="0" borderId="0"/>
    <xf numFmtId="0" fontId="6" fillId="0" borderId="0"/>
    <xf numFmtId="0" fontId="7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5" fillId="0" borderId="0"/>
    <xf numFmtId="0" fontId="5" fillId="0" borderId="0"/>
    <xf numFmtId="0" fontId="5" fillId="0" borderId="0"/>
  </cellStyleXfs>
  <cellXfs count="375">
    <xf numFmtId="0" fontId="0" fillId="0" borderId="0" xfId="0"/>
    <xf numFmtId="3" fontId="10" fillId="0" borderId="0" xfId="0" applyNumberFormat="1" applyFont="1" applyAlignment="1">
      <alignment vertical="center"/>
    </xf>
    <xf numFmtId="3" fontId="9" fillId="2" borderId="5" xfId="0" applyNumberFormat="1" applyFont="1" applyFill="1" applyBorder="1" applyAlignment="1">
      <alignment horizontal="center" vertical="center" wrapText="1"/>
    </xf>
    <xf numFmtId="3" fontId="9" fillId="2" borderId="5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3" fontId="11" fillId="5" borderId="5" xfId="0" applyNumberFormat="1" applyFont="1" applyFill="1" applyBorder="1" applyAlignment="1">
      <alignment horizontal="center" vertical="center" wrapText="1"/>
    </xf>
    <xf numFmtId="3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9" fillId="6" borderId="5" xfId="0" applyFont="1" applyFill="1" applyBorder="1" applyAlignment="1">
      <alignment vertical="center"/>
    </xf>
    <xf numFmtId="0" fontId="9" fillId="6" borderId="5" xfId="0" applyFont="1" applyFill="1" applyBorder="1" applyAlignment="1">
      <alignment horizontal="right" vertical="center"/>
    </xf>
    <xf numFmtId="0" fontId="11" fillId="7" borderId="5" xfId="0" applyFont="1" applyFill="1" applyBorder="1" applyAlignment="1">
      <alignment horizontal="center" vertical="center"/>
    </xf>
    <xf numFmtId="49" fontId="11" fillId="7" borderId="5" xfId="0" applyNumberFormat="1" applyFont="1" applyFill="1" applyBorder="1" applyAlignment="1">
      <alignment horizontal="left" vertical="center" wrapText="1"/>
    </xf>
    <xf numFmtId="4" fontId="11" fillId="7" borderId="5" xfId="0" applyNumberFormat="1" applyFont="1" applyFill="1" applyBorder="1" applyAlignment="1">
      <alignment horizontal="right" vertical="center"/>
    </xf>
    <xf numFmtId="0" fontId="9" fillId="3" borderId="5" xfId="0" applyFont="1" applyFill="1" applyBorder="1" applyAlignment="1">
      <alignment vertical="center"/>
    </xf>
    <xf numFmtId="0" fontId="9" fillId="3" borderId="5" xfId="0" applyFont="1" applyFill="1" applyBorder="1" applyAlignment="1">
      <alignment horizontal="right" vertical="center"/>
    </xf>
    <xf numFmtId="0" fontId="11" fillId="5" borderId="5" xfId="0" applyFont="1" applyFill="1" applyBorder="1" applyAlignment="1">
      <alignment horizontal="center" vertical="center"/>
    </xf>
    <xf numFmtId="49" fontId="9" fillId="5" borderId="5" xfId="0" applyNumberFormat="1" applyFont="1" applyFill="1" applyBorder="1" applyAlignment="1">
      <alignment horizontal="left" vertical="center" wrapText="1"/>
    </xf>
    <xf numFmtId="3" fontId="9" fillId="3" borderId="0" xfId="0" applyNumberFormat="1" applyFont="1" applyFill="1" applyAlignment="1">
      <alignment vertical="center"/>
    </xf>
    <xf numFmtId="0" fontId="9" fillId="3" borderId="0" xfId="0" applyFont="1" applyFill="1" applyAlignment="1">
      <alignment vertical="center"/>
    </xf>
    <xf numFmtId="0" fontId="10" fillId="3" borderId="5" xfId="0" applyFont="1" applyFill="1" applyBorder="1" applyAlignment="1">
      <alignment horizontal="right" vertical="center"/>
    </xf>
    <xf numFmtId="49" fontId="10" fillId="5" borderId="5" xfId="0" applyNumberFormat="1" applyFont="1" applyFill="1" applyBorder="1" applyAlignment="1">
      <alignment horizontal="left" vertical="center" wrapText="1"/>
    </xf>
    <xf numFmtId="4" fontId="12" fillId="5" borderId="5" xfId="0" applyNumberFormat="1" applyFont="1" applyFill="1" applyBorder="1" applyAlignment="1">
      <alignment horizontal="right" vertical="center"/>
    </xf>
    <xf numFmtId="4" fontId="10" fillId="5" borderId="5" xfId="0" applyNumberFormat="1" applyFont="1" applyFill="1" applyBorder="1" applyAlignment="1">
      <alignment horizontal="right" vertical="center"/>
    </xf>
    <xf numFmtId="0" fontId="11" fillId="6" borderId="5" xfId="0" applyFont="1" applyFill="1" applyBorder="1" applyAlignment="1">
      <alignment vertical="center"/>
    </xf>
    <xf numFmtId="0" fontId="11" fillId="7" borderId="5" xfId="0" applyFont="1" applyFill="1" applyBorder="1" applyAlignment="1">
      <alignment horizontal="right" vertical="center"/>
    </xf>
    <xf numFmtId="0" fontId="11" fillId="3" borderId="5" xfId="0" applyFont="1" applyFill="1" applyBorder="1" applyAlignment="1">
      <alignment vertical="center"/>
    </xf>
    <xf numFmtId="0" fontId="10" fillId="5" borderId="5" xfId="0" applyFont="1" applyFill="1" applyBorder="1" applyAlignment="1">
      <alignment horizontal="right" vertical="center"/>
    </xf>
    <xf numFmtId="0" fontId="10" fillId="5" borderId="5" xfId="0" applyFont="1" applyFill="1" applyBorder="1" applyAlignment="1">
      <alignment horizontal="center" vertical="center"/>
    </xf>
    <xf numFmtId="0" fontId="10" fillId="6" borderId="5" xfId="0" applyFont="1" applyFill="1" applyBorder="1" applyAlignment="1">
      <alignment vertical="center"/>
    </xf>
    <xf numFmtId="0" fontId="10" fillId="6" borderId="5" xfId="0" applyFont="1" applyFill="1" applyBorder="1" applyAlignment="1">
      <alignment horizontal="right" vertical="center"/>
    </xf>
    <xf numFmtId="0" fontId="10" fillId="3" borderId="5" xfId="0" applyFont="1" applyFill="1" applyBorder="1" applyAlignment="1">
      <alignment vertical="center"/>
    </xf>
    <xf numFmtId="3" fontId="10" fillId="3" borderId="0" xfId="0" applyNumberFormat="1" applyFont="1" applyFill="1" applyAlignment="1">
      <alignment vertical="center"/>
    </xf>
    <xf numFmtId="0" fontId="10" fillId="3" borderId="0" xfId="0" applyFont="1" applyFill="1" applyAlignment="1">
      <alignment vertical="center"/>
    </xf>
    <xf numFmtId="0" fontId="10" fillId="7" borderId="5" xfId="0" applyFont="1" applyFill="1" applyBorder="1" applyAlignment="1">
      <alignment horizontal="right" vertical="center"/>
    </xf>
    <xf numFmtId="4" fontId="11" fillId="2" borderId="5" xfId="0" applyNumberFormat="1" applyFont="1" applyFill="1" applyBorder="1" applyAlignment="1">
      <alignment horizontal="right" vertical="center"/>
    </xf>
    <xf numFmtId="3" fontId="11" fillId="2" borderId="0" xfId="0" applyNumberFormat="1" applyFont="1" applyFill="1" applyAlignment="1">
      <alignment horizontal="center" vertical="center"/>
    </xf>
    <xf numFmtId="3" fontId="11" fillId="2" borderId="0" xfId="0" applyNumberFormat="1" applyFont="1" applyFill="1" applyAlignment="1">
      <alignment horizontal="right" vertical="center"/>
    </xf>
    <xf numFmtId="4" fontId="9" fillId="2" borderId="5" xfId="0" applyNumberFormat="1" applyFont="1" applyFill="1" applyBorder="1" applyAlignment="1">
      <alignment vertical="center"/>
    </xf>
    <xf numFmtId="49" fontId="11" fillId="7" borderId="5" xfId="0" applyNumberFormat="1" applyFont="1" applyFill="1" applyBorder="1" applyAlignment="1">
      <alignment horizontal="right" vertical="center"/>
    </xf>
    <xf numFmtId="49" fontId="11" fillId="7" borderId="5" xfId="0" applyNumberFormat="1" applyFont="1" applyFill="1" applyBorder="1" applyAlignment="1">
      <alignment vertical="center"/>
    </xf>
    <xf numFmtId="4" fontId="11" fillId="7" borderId="5" xfId="0" applyNumberFormat="1" applyFont="1" applyFill="1" applyBorder="1" applyAlignment="1">
      <alignment horizontal="right" vertical="center" wrapText="1"/>
    </xf>
    <xf numFmtId="4" fontId="9" fillId="5" borderId="5" xfId="0" applyNumberFormat="1" applyFont="1" applyFill="1" applyBorder="1" applyAlignment="1">
      <alignment horizontal="right" vertical="center"/>
    </xf>
    <xf numFmtId="49" fontId="9" fillId="5" borderId="5" xfId="0" applyNumberFormat="1" applyFont="1" applyFill="1" applyBorder="1" applyAlignment="1">
      <alignment vertical="center"/>
    </xf>
    <xf numFmtId="49" fontId="10" fillId="5" borderId="5" xfId="0" applyNumberFormat="1" applyFont="1" applyFill="1" applyBorder="1" applyAlignment="1">
      <alignment vertical="center"/>
    </xf>
    <xf numFmtId="49" fontId="11" fillId="7" borderId="5" xfId="0" applyNumberFormat="1" applyFont="1" applyFill="1" applyBorder="1" applyAlignment="1">
      <alignment horizontal="left" vertical="center"/>
    </xf>
    <xf numFmtId="4" fontId="9" fillId="7" borderId="5" xfId="0" applyNumberFormat="1" applyFont="1" applyFill="1" applyBorder="1" applyAlignment="1">
      <alignment horizontal="right" vertical="center"/>
    </xf>
    <xf numFmtId="4" fontId="10" fillId="5" borderId="5" xfId="0" applyNumberFormat="1" applyFont="1" applyFill="1" applyBorder="1" applyAlignment="1">
      <alignment horizontal="right" vertical="center" wrapText="1"/>
    </xf>
    <xf numFmtId="4" fontId="12" fillId="5" borderId="5" xfId="0" applyNumberFormat="1" applyFont="1" applyFill="1" applyBorder="1" applyAlignment="1">
      <alignment horizontal="right" vertical="center" wrapText="1"/>
    </xf>
    <xf numFmtId="49" fontId="10" fillId="5" borderId="5" xfId="0" applyNumberFormat="1" applyFont="1" applyFill="1" applyBorder="1" applyAlignment="1">
      <alignment horizontal="right" vertical="center"/>
    </xf>
    <xf numFmtId="49" fontId="11" fillId="6" borderId="5" xfId="0" applyNumberFormat="1" applyFont="1" applyFill="1" applyBorder="1" applyAlignment="1">
      <alignment horizontal="right" vertical="center"/>
    </xf>
    <xf numFmtId="4" fontId="10" fillId="3" borderId="0" xfId="0" applyNumberFormat="1" applyFont="1" applyFill="1" applyAlignment="1">
      <alignment vertical="center"/>
    </xf>
    <xf numFmtId="4" fontId="9" fillId="3" borderId="0" xfId="1" applyNumberFormat="1" applyFont="1" applyFill="1" applyAlignment="1">
      <alignment vertical="center"/>
    </xf>
    <xf numFmtId="4" fontId="10" fillId="0" borderId="0" xfId="0" applyNumberFormat="1" applyFont="1" applyAlignment="1">
      <alignment vertical="center"/>
    </xf>
    <xf numFmtId="4" fontId="9" fillId="0" borderId="0" xfId="0" applyNumberFormat="1" applyFont="1" applyAlignment="1">
      <alignment vertical="center"/>
    </xf>
    <xf numFmtId="4" fontId="9" fillId="3" borderId="0" xfId="0" applyNumberFormat="1" applyFont="1" applyFill="1" applyAlignment="1">
      <alignment vertical="center"/>
    </xf>
    <xf numFmtId="3" fontId="9" fillId="2" borderId="5" xfId="0" applyNumberFormat="1" applyFont="1" applyFill="1" applyBorder="1" applyAlignment="1">
      <alignment horizontal="center" vertical="center"/>
    </xf>
    <xf numFmtId="0" fontId="15" fillId="4" borderId="6" xfId="0" applyNumberFormat="1" applyFont="1" applyFill="1" applyBorder="1" applyAlignment="1" applyProtection="1">
      <alignment horizontal="center" vertical="center" wrapText="1"/>
    </xf>
    <xf numFmtId="0" fontId="15" fillId="4" borderId="5" xfId="0" applyNumberFormat="1" applyFont="1" applyFill="1" applyBorder="1" applyAlignment="1" applyProtection="1">
      <alignment horizontal="center" vertical="center" wrapText="1"/>
    </xf>
    <xf numFmtId="0" fontId="16" fillId="3" borderId="5" xfId="0" applyNumberFormat="1" applyFont="1" applyFill="1" applyBorder="1" applyAlignment="1" applyProtection="1">
      <alignment horizontal="left" vertical="center" wrapText="1"/>
    </xf>
    <xf numFmtId="3" fontId="17" fillId="3" borderId="5" xfId="0" applyNumberFormat="1" applyFont="1" applyFill="1" applyBorder="1" applyAlignment="1">
      <alignment horizontal="center" vertical="center"/>
    </xf>
    <xf numFmtId="0" fontId="18" fillId="3" borderId="5" xfId="0" applyNumberFormat="1" applyFont="1" applyFill="1" applyBorder="1" applyAlignment="1" applyProtection="1">
      <alignment horizontal="left" vertical="center" wrapText="1"/>
    </xf>
    <xf numFmtId="0" fontId="18" fillId="3" borderId="5" xfId="0" quotePrefix="1" applyFont="1" applyFill="1" applyBorder="1" applyAlignment="1">
      <alignment horizontal="left" vertical="center"/>
    </xf>
    <xf numFmtId="0" fontId="18" fillId="3" borderId="5" xfId="0" quotePrefix="1" applyFont="1" applyFill="1" applyBorder="1" applyAlignment="1">
      <alignment horizontal="left" vertical="center" wrapText="1"/>
    </xf>
    <xf numFmtId="0" fontId="16" fillId="3" borderId="5" xfId="0" applyFont="1" applyFill="1" applyBorder="1" applyAlignment="1">
      <alignment horizontal="left" vertical="center"/>
    </xf>
    <xf numFmtId="0" fontId="16" fillId="3" borderId="5" xfId="0" applyNumberFormat="1" applyFont="1" applyFill="1" applyBorder="1" applyAlignment="1" applyProtection="1">
      <alignment horizontal="left" vertical="center"/>
    </xf>
    <xf numFmtId="0" fontId="16" fillId="3" borderId="5" xfId="0" applyNumberFormat="1" applyFont="1" applyFill="1" applyBorder="1" applyAlignment="1" applyProtection="1">
      <alignment vertical="center" wrapText="1"/>
    </xf>
    <xf numFmtId="0" fontId="18" fillId="3" borderId="5" xfId="0" applyNumberFormat="1" applyFont="1" applyFill="1" applyBorder="1" applyAlignment="1" applyProtection="1">
      <alignment vertical="center" wrapText="1"/>
    </xf>
    <xf numFmtId="0" fontId="19" fillId="0" borderId="0" xfId="0" applyFont="1"/>
    <xf numFmtId="0" fontId="20" fillId="0" borderId="0" xfId="0" applyFont="1" applyAlignment="1">
      <alignment horizontal="center"/>
    </xf>
    <xf numFmtId="0" fontId="20" fillId="0" borderId="0" xfId="0" applyFont="1"/>
    <xf numFmtId="0" fontId="9" fillId="0" borderId="5" xfId="0" applyFont="1" applyBorder="1" applyAlignment="1">
      <alignment wrapText="1"/>
    </xf>
    <xf numFmtId="0" fontId="9" fillId="0" borderId="5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/>
    </xf>
    <xf numFmtId="0" fontId="19" fillId="0" borderId="5" xfId="0" applyFont="1" applyBorder="1" applyAlignment="1">
      <alignment horizontal="center" vertical="center"/>
    </xf>
    <xf numFmtId="0" fontId="17" fillId="0" borderId="5" xfId="0" applyNumberFormat="1" applyFont="1" applyFill="1" applyBorder="1" applyAlignment="1" applyProtection="1">
      <alignment horizontal="center"/>
    </xf>
    <xf numFmtId="4" fontId="17" fillId="0" borderId="5" xfId="0" applyNumberFormat="1" applyFont="1" applyFill="1" applyBorder="1" applyAlignment="1" applyProtection="1">
      <alignment vertical="center"/>
    </xf>
    <xf numFmtId="4" fontId="17" fillId="0" borderId="5" xfId="0" applyNumberFormat="1" applyFont="1" applyFill="1" applyBorder="1" applyAlignment="1" applyProtection="1">
      <alignment vertical="center" wrapText="1"/>
    </xf>
    <xf numFmtId="0" fontId="9" fillId="10" borderId="5" xfId="0" applyFont="1" applyFill="1" applyBorder="1"/>
    <xf numFmtId="164" fontId="9" fillId="10" borderId="5" xfId="0" applyNumberFormat="1" applyFont="1" applyFill="1" applyBorder="1" applyAlignment="1">
      <alignment horizontal="right" vertical="center"/>
    </xf>
    <xf numFmtId="164" fontId="20" fillId="10" borderId="5" xfId="0" applyNumberFormat="1" applyFont="1" applyFill="1" applyBorder="1"/>
    <xf numFmtId="164" fontId="9" fillId="10" borderId="5" xfId="0" applyNumberFormat="1" applyFont="1" applyFill="1" applyBorder="1" applyAlignment="1">
      <alignment horizontal="right"/>
    </xf>
    <xf numFmtId="0" fontId="15" fillId="10" borderId="5" xfId="0" applyNumberFormat="1" applyFont="1" applyFill="1" applyBorder="1" applyAlignment="1" applyProtection="1">
      <alignment horizontal="center"/>
    </xf>
    <xf numFmtId="4" fontId="15" fillId="10" borderId="5" xfId="0" applyNumberFormat="1" applyFont="1" applyFill="1" applyBorder="1" applyAlignment="1" applyProtection="1">
      <alignment vertical="center" wrapText="1"/>
    </xf>
    <xf numFmtId="4" fontId="20" fillId="10" borderId="5" xfId="0" applyNumberFormat="1" applyFont="1" applyFill="1" applyBorder="1"/>
    <xf numFmtId="4" fontId="15" fillId="10" borderId="5" xfId="0" applyNumberFormat="1" applyFont="1" applyFill="1" applyBorder="1" applyAlignment="1" applyProtection="1">
      <alignment horizontal="right" vertical="center"/>
    </xf>
    <xf numFmtId="4" fontId="15" fillId="10" borderId="5" xfId="0" applyNumberFormat="1" applyFont="1" applyFill="1" applyBorder="1" applyAlignment="1" applyProtection="1">
      <alignment vertical="center"/>
    </xf>
    <xf numFmtId="0" fontId="10" fillId="0" borderId="0" xfId="0" applyFont="1"/>
    <xf numFmtId="0" fontId="9" fillId="3" borderId="0" xfId="1" applyFont="1" applyFill="1" applyAlignment="1">
      <alignment horizontal="center" vertical="center" wrapText="1"/>
    </xf>
    <xf numFmtId="0" fontId="10" fillId="3" borderId="0" xfId="1" applyFont="1" applyFill="1" applyAlignment="1">
      <alignment vertical="center" wrapText="1"/>
    </xf>
    <xf numFmtId="0" fontId="22" fillId="0" borderId="0" xfId="0" applyFont="1"/>
    <xf numFmtId="0" fontId="23" fillId="0" borderId="0" xfId="0" applyFont="1"/>
    <xf numFmtId="0" fontId="9" fillId="3" borderId="7" xfId="1" applyFont="1" applyFill="1" applyBorder="1" applyAlignment="1">
      <alignment horizontal="center" vertical="center" wrapText="1"/>
    </xf>
    <xf numFmtId="0" fontId="11" fillId="3" borderId="7" xfId="1" applyFont="1" applyFill="1" applyBorder="1" applyAlignment="1">
      <alignment horizontal="center" vertical="center" wrapText="1"/>
    </xf>
    <xf numFmtId="3" fontId="11" fillId="2" borderId="7" xfId="0" applyNumberFormat="1" applyFont="1" applyFill="1" applyBorder="1" applyAlignment="1">
      <alignment horizontal="center" vertical="center" wrapText="1"/>
    </xf>
    <xf numFmtId="0" fontId="9" fillId="3" borderId="7" xfId="1" applyFont="1" applyFill="1" applyBorder="1" applyAlignment="1">
      <alignment horizontal="left" vertical="center" wrapText="1"/>
    </xf>
    <xf numFmtId="4" fontId="9" fillId="2" borderId="7" xfId="0" applyNumberFormat="1" applyFont="1" applyFill="1" applyBorder="1" applyAlignment="1">
      <alignment horizontal="center" vertical="center" wrapText="1"/>
    </xf>
    <xf numFmtId="0" fontId="9" fillId="3" borderId="5" xfId="0" applyNumberFormat="1" applyFont="1" applyFill="1" applyBorder="1" applyAlignment="1" applyProtection="1">
      <alignment horizontal="left" vertical="center" wrapText="1"/>
    </xf>
    <xf numFmtId="4" fontId="9" fillId="0" borderId="7" xfId="7" applyNumberFormat="1" applyFont="1" applyBorder="1" applyAlignment="1">
      <alignment horizontal="center" vertical="center"/>
    </xf>
    <xf numFmtId="0" fontId="12" fillId="3" borderId="5" xfId="0" quotePrefix="1" applyFont="1" applyFill="1" applyBorder="1" applyAlignment="1">
      <alignment horizontal="left" vertical="center" wrapText="1"/>
    </xf>
    <xf numFmtId="4" fontId="10" fillId="2" borderId="7" xfId="0" applyNumberFormat="1" applyFont="1" applyFill="1" applyBorder="1" applyAlignment="1">
      <alignment horizontal="center" vertical="center" wrapText="1"/>
    </xf>
    <xf numFmtId="0" fontId="24" fillId="3" borderId="0" xfId="1" applyFont="1" applyFill="1" applyAlignment="1">
      <alignment vertical="center" wrapText="1"/>
    </xf>
    <xf numFmtId="0" fontId="24" fillId="0" borderId="0" xfId="0" applyFont="1" applyAlignment="1">
      <alignment vertical="center" wrapText="1"/>
    </xf>
    <xf numFmtId="0" fontId="25" fillId="0" borderId="0" xfId="0" applyFont="1" applyAlignment="1">
      <alignment horizontal="center" wrapText="1"/>
    </xf>
    <xf numFmtId="3" fontId="25" fillId="0" borderId="0" xfId="0" applyNumberFormat="1" applyFont="1"/>
    <xf numFmtId="3" fontId="26" fillId="0" borderId="0" xfId="0" applyNumberFormat="1" applyFont="1" applyAlignment="1">
      <alignment horizontal="left"/>
    </xf>
    <xf numFmtId="0" fontId="24" fillId="3" borderId="0" xfId="1" applyFont="1" applyFill="1" applyAlignment="1">
      <alignment horizontal="center" vertical="center" wrapText="1"/>
    </xf>
    <xf numFmtId="3" fontId="27" fillId="3" borderId="0" xfId="0" applyNumberFormat="1" applyFont="1" applyFill="1" applyAlignment="1">
      <alignment vertical="center"/>
    </xf>
    <xf numFmtId="3" fontId="27" fillId="0" borderId="0" xfId="0" applyNumberFormat="1" applyFont="1" applyAlignment="1">
      <alignment horizontal="right" vertical="center"/>
    </xf>
    <xf numFmtId="3" fontId="27" fillId="0" borderId="0" xfId="0" applyNumberFormat="1" applyFont="1"/>
    <xf numFmtId="0" fontId="16" fillId="5" borderId="7" xfId="0" applyFont="1" applyFill="1" applyBorder="1" applyAlignment="1">
      <alignment horizontal="center" vertical="center" wrapText="1"/>
    </xf>
    <xf numFmtId="3" fontId="29" fillId="0" borderId="7" xfId="0" applyNumberFormat="1" applyFont="1" applyBorder="1" applyAlignment="1">
      <alignment horizontal="center" vertical="center"/>
    </xf>
    <xf numFmtId="3" fontId="30" fillId="0" borderId="0" xfId="0" applyNumberFormat="1" applyFont="1" applyAlignment="1">
      <alignment horizontal="right" vertical="center"/>
    </xf>
    <xf numFmtId="3" fontId="30" fillId="0" borderId="0" xfId="0" applyNumberFormat="1" applyFont="1"/>
    <xf numFmtId="3" fontId="31" fillId="5" borderId="7" xfId="0" applyNumberFormat="1" applyFont="1" applyFill="1" applyBorder="1" applyAlignment="1">
      <alignment horizontal="left" vertical="center"/>
    </xf>
    <xf numFmtId="0" fontId="31" fillId="5" borderId="7" xfId="0" applyFont="1" applyFill="1" applyBorder="1" applyAlignment="1">
      <alignment horizontal="left" vertical="center" wrapText="1"/>
    </xf>
    <xf numFmtId="3" fontId="31" fillId="5" borderId="7" xfId="0" applyNumberFormat="1" applyFont="1" applyFill="1" applyBorder="1" applyAlignment="1">
      <alignment horizontal="right" vertical="center" wrapText="1"/>
    </xf>
    <xf numFmtId="0" fontId="16" fillId="5" borderId="7" xfId="0" applyFont="1" applyFill="1" applyBorder="1" applyAlignment="1">
      <alignment horizontal="right" vertical="center"/>
    </xf>
    <xf numFmtId="0" fontId="16" fillId="5" borderId="7" xfId="0" applyFont="1" applyFill="1" applyBorder="1" applyAlignment="1">
      <alignment horizontal="left" vertical="center" wrapText="1"/>
    </xf>
    <xf numFmtId="3" fontId="31" fillId="8" borderId="7" xfId="0" applyNumberFormat="1" applyFont="1" applyFill="1" applyBorder="1" applyAlignment="1">
      <alignment horizontal="left" vertical="center"/>
    </xf>
    <xf numFmtId="3" fontId="31" fillId="8" borderId="7" xfId="0" applyNumberFormat="1" applyFont="1" applyFill="1" applyBorder="1" applyAlignment="1">
      <alignment horizontal="left" vertical="center" wrapText="1"/>
    </xf>
    <xf numFmtId="3" fontId="27" fillId="0" borderId="2" xfId="0" applyNumberFormat="1" applyFont="1" applyBorder="1" applyAlignment="1">
      <alignment horizontal="right"/>
    </xf>
    <xf numFmtId="3" fontId="27" fillId="0" borderId="1" xfId="0" applyNumberFormat="1" applyFont="1" applyBorder="1" applyAlignment="1">
      <alignment horizontal="right"/>
    </xf>
    <xf numFmtId="3" fontId="24" fillId="0" borderId="0" xfId="0" applyNumberFormat="1" applyFont="1" applyAlignment="1">
      <alignment horizontal="right" vertical="center"/>
    </xf>
    <xf numFmtId="3" fontId="24" fillId="0" borderId="0" xfId="0" applyNumberFormat="1" applyFont="1"/>
    <xf numFmtId="0" fontId="18" fillId="0" borderId="7" xfId="0" applyFont="1" applyBorder="1" applyAlignment="1">
      <alignment horizontal="center" vertical="center"/>
    </xf>
    <xf numFmtId="0" fontId="18" fillId="0" borderId="7" xfId="0" applyFont="1" applyBorder="1" applyAlignment="1">
      <alignment horizontal="left" vertical="center" wrapText="1"/>
    </xf>
    <xf numFmtId="4" fontId="18" fillId="0" borderId="7" xfId="0" applyNumberFormat="1" applyFont="1" applyBorder="1" applyAlignment="1">
      <alignment horizontal="right" vertical="center"/>
    </xf>
    <xf numFmtId="0" fontId="31" fillId="9" borderId="7" xfId="0" applyFont="1" applyFill="1" applyBorder="1" applyAlignment="1">
      <alignment horizontal="left" vertical="center"/>
    </xf>
    <xf numFmtId="0" fontId="31" fillId="9" borderId="7" xfId="0" applyFont="1" applyFill="1" applyBorder="1" applyAlignment="1">
      <alignment horizontal="left" vertical="center" wrapText="1"/>
    </xf>
    <xf numFmtId="3" fontId="16" fillId="7" borderId="7" xfId="0" applyNumberFormat="1" applyFont="1" applyFill="1" applyBorder="1" applyAlignment="1">
      <alignment horizontal="left" vertical="center"/>
    </xf>
    <xf numFmtId="4" fontId="16" fillId="6" borderId="7" xfId="0" applyNumberFormat="1" applyFont="1" applyFill="1" applyBorder="1" applyAlignment="1">
      <alignment vertical="center"/>
    </xf>
    <xf numFmtId="4" fontId="16" fillId="9" borderId="7" xfId="0" applyNumberFormat="1" applyFont="1" applyFill="1" applyBorder="1" applyAlignment="1">
      <alignment vertical="center"/>
    </xf>
    <xf numFmtId="49" fontId="13" fillId="0" borderId="5" xfId="0" applyNumberFormat="1" applyFont="1" applyBorder="1" applyAlignment="1">
      <alignment horizontal="center" vertical="center"/>
    </xf>
    <xf numFmtId="0" fontId="13" fillId="0" borderId="3" xfId="0" applyFont="1" applyBorder="1" applyAlignment="1">
      <alignment vertical="center"/>
    </xf>
    <xf numFmtId="1" fontId="31" fillId="8" borderId="0" xfId="0" applyNumberFormat="1" applyFont="1" applyFill="1" applyBorder="1" applyAlignment="1">
      <alignment horizontal="center" vertical="center"/>
    </xf>
    <xf numFmtId="3" fontId="31" fillId="8" borderId="0" xfId="0" applyNumberFormat="1" applyFont="1" applyFill="1" applyBorder="1" applyAlignment="1">
      <alignment horizontal="left" vertical="center"/>
    </xf>
    <xf numFmtId="4" fontId="14" fillId="5" borderId="5" xfId="0" applyNumberFormat="1" applyFont="1" applyFill="1" applyBorder="1" applyAlignment="1">
      <alignment horizontal="right" vertical="center"/>
    </xf>
    <xf numFmtId="3" fontId="24" fillId="0" borderId="0" xfId="0" applyNumberFormat="1" applyFont="1" applyAlignment="1">
      <alignment vertical="center"/>
    </xf>
    <xf numFmtId="49" fontId="14" fillId="5" borderId="5" xfId="0" applyNumberFormat="1" applyFont="1" applyFill="1" applyBorder="1" applyAlignment="1">
      <alignment vertical="center"/>
    </xf>
    <xf numFmtId="3" fontId="25" fillId="0" borderId="0" xfId="0" applyNumberFormat="1" applyFont="1" applyAlignment="1">
      <alignment vertical="center"/>
    </xf>
    <xf numFmtId="4" fontId="10" fillId="6" borderId="5" xfId="0" applyNumberFormat="1" applyFont="1" applyFill="1" applyBorder="1" applyAlignment="1">
      <alignment horizontal="right" vertical="center"/>
    </xf>
    <xf numFmtId="4" fontId="18" fillId="5" borderId="7" xfId="0" applyNumberFormat="1" applyFont="1" applyFill="1" applyBorder="1" applyAlignment="1">
      <alignment horizontal="right" vertical="center" wrapText="1"/>
    </xf>
    <xf numFmtId="4" fontId="16" fillId="8" borderId="7" xfId="0" applyNumberFormat="1" applyFont="1" applyFill="1" applyBorder="1" applyAlignment="1">
      <alignment horizontal="right" vertical="center" wrapText="1"/>
    </xf>
    <xf numFmtId="4" fontId="16" fillId="5" borderId="7" xfId="0" applyNumberFormat="1" applyFont="1" applyFill="1" applyBorder="1" applyAlignment="1">
      <alignment horizontal="right" vertical="center" wrapText="1"/>
    </xf>
    <xf numFmtId="0" fontId="20" fillId="0" borderId="5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4" fontId="10" fillId="3" borderId="5" xfId="0" applyNumberFormat="1" applyFont="1" applyFill="1" applyBorder="1" applyAlignment="1">
      <alignment horizontal="right" vertical="center"/>
    </xf>
    <xf numFmtId="0" fontId="12" fillId="5" borderId="5" xfId="0" applyFont="1" applyFill="1" applyBorder="1" applyAlignment="1">
      <alignment horizontal="center" vertical="center"/>
    </xf>
    <xf numFmtId="4" fontId="9" fillId="3" borderId="5" xfId="0" applyNumberFormat="1" applyFont="1" applyFill="1" applyBorder="1" applyAlignment="1">
      <alignment vertical="center"/>
    </xf>
    <xf numFmtId="49" fontId="9" fillId="7" borderId="5" xfId="0" applyNumberFormat="1" applyFont="1" applyFill="1" applyBorder="1" applyAlignment="1">
      <alignment horizontal="left" vertical="center" wrapText="1"/>
    </xf>
    <xf numFmtId="0" fontId="10" fillId="11" borderId="5" xfId="0" applyFont="1" applyFill="1" applyBorder="1" applyAlignment="1">
      <alignment vertical="center"/>
    </xf>
    <xf numFmtId="0" fontId="11" fillId="11" borderId="5" xfId="0" applyFont="1" applyFill="1" applyBorder="1" applyAlignment="1">
      <alignment vertical="center"/>
    </xf>
    <xf numFmtId="0" fontId="9" fillId="12" borderId="5" xfId="0" applyFont="1" applyFill="1" applyBorder="1" applyAlignment="1">
      <alignment horizontal="center" vertical="center"/>
    </xf>
    <xf numFmtId="49" fontId="11" fillId="12" borderId="5" xfId="0" applyNumberFormat="1" applyFont="1" applyFill="1" applyBorder="1" applyAlignment="1">
      <alignment horizontal="right" vertical="center"/>
    </xf>
    <xf numFmtId="49" fontId="9" fillId="12" borderId="5" xfId="0" applyNumberFormat="1" applyFont="1" applyFill="1" applyBorder="1" applyAlignment="1">
      <alignment vertical="center"/>
    </xf>
    <xf numFmtId="4" fontId="11" fillId="12" borderId="5" xfId="0" applyNumberFormat="1" applyFont="1" applyFill="1" applyBorder="1" applyAlignment="1">
      <alignment horizontal="right" vertical="center" wrapText="1"/>
    </xf>
    <xf numFmtId="4" fontId="9" fillId="11" borderId="5" xfId="0" applyNumberFormat="1" applyFont="1" applyFill="1" applyBorder="1" applyAlignment="1">
      <alignment horizontal="right" vertical="center"/>
    </xf>
    <xf numFmtId="49" fontId="9" fillId="12" borderId="8" xfId="0" applyNumberFormat="1" applyFont="1" applyFill="1" applyBorder="1" applyAlignment="1">
      <alignment horizontal="center" vertical="center"/>
    </xf>
    <xf numFmtId="0" fontId="9" fillId="11" borderId="8" xfId="0" applyFont="1" applyFill="1" applyBorder="1" applyAlignment="1">
      <alignment vertical="center"/>
    </xf>
    <xf numFmtId="49" fontId="9" fillId="12" borderId="8" xfId="0" applyNumberFormat="1" applyFont="1" applyFill="1" applyBorder="1" applyAlignment="1">
      <alignment vertical="center"/>
    </xf>
    <xf numFmtId="4" fontId="9" fillId="12" borderId="8" xfId="0" applyNumberFormat="1" applyFont="1" applyFill="1" applyBorder="1" applyAlignment="1">
      <alignment horizontal="right" vertical="center" wrapText="1"/>
    </xf>
    <xf numFmtId="49" fontId="9" fillId="12" borderId="5" xfId="0" applyNumberFormat="1" applyFont="1" applyFill="1" applyBorder="1" applyAlignment="1">
      <alignment horizontal="center" vertical="center"/>
    </xf>
    <xf numFmtId="49" fontId="9" fillId="12" borderId="5" xfId="0" applyNumberFormat="1" applyFont="1" applyFill="1" applyBorder="1" applyAlignment="1">
      <alignment horizontal="right" vertical="center"/>
    </xf>
    <xf numFmtId="4" fontId="9" fillId="12" borderId="5" xfId="0" applyNumberFormat="1" applyFont="1" applyFill="1" applyBorder="1" applyAlignment="1">
      <alignment horizontal="right" vertical="center"/>
    </xf>
    <xf numFmtId="0" fontId="9" fillId="11" borderId="5" xfId="0" applyFont="1" applyFill="1" applyBorder="1" applyAlignment="1">
      <alignment vertical="center"/>
    </xf>
    <xf numFmtId="4" fontId="9" fillId="12" borderId="5" xfId="0" applyNumberFormat="1" applyFont="1" applyFill="1" applyBorder="1" applyAlignment="1">
      <alignment vertical="center"/>
    </xf>
    <xf numFmtId="0" fontId="10" fillId="12" borderId="5" xfId="0" applyFont="1" applyFill="1" applyBorder="1" applyAlignment="1">
      <alignment horizontal="right" vertical="center"/>
    </xf>
    <xf numFmtId="0" fontId="10" fillId="12" borderId="5" xfId="0" applyFont="1" applyFill="1" applyBorder="1" applyAlignment="1">
      <alignment horizontal="center" vertical="center"/>
    </xf>
    <xf numFmtId="49" fontId="9" fillId="12" borderId="5" xfId="0" applyNumberFormat="1" applyFont="1" applyFill="1" applyBorder="1" applyAlignment="1">
      <alignment horizontal="left" vertical="center" wrapText="1"/>
    </xf>
    <xf numFmtId="4" fontId="11" fillId="12" borderId="5" xfId="0" applyNumberFormat="1" applyFont="1" applyFill="1" applyBorder="1" applyAlignment="1">
      <alignment horizontal="right" vertical="center"/>
    </xf>
    <xf numFmtId="4" fontId="9" fillId="11" borderId="5" xfId="0" applyNumberFormat="1" applyFont="1" applyFill="1" applyBorder="1" applyAlignment="1">
      <alignment vertical="center"/>
    </xf>
    <xf numFmtId="3" fontId="9" fillId="12" borderId="5" xfId="0" applyNumberFormat="1" applyFont="1" applyFill="1" applyBorder="1" applyAlignment="1">
      <alignment horizontal="center" vertical="center" wrapText="1"/>
    </xf>
    <xf numFmtId="3" fontId="9" fillId="12" borderId="5" xfId="0" applyNumberFormat="1" applyFont="1" applyFill="1" applyBorder="1" applyAlignment="1">
      <alignment horizontal="right" vertical="center" wrapText="1"/>
    </xf>
    <xf numFmtId="3" fontId="9" fillId="12" borderId="5" xfId="0" applyNumberFormat="1" applyFont="1" applyFill="1" applyBorder="1" applyAlignment="1">
      <alignment horizontal="left" vertical="center"/>
    </xf>
    <xf numFmtId="3" fontId="29" fillId="0" borderId="10" xfId="0" applyNumberFormat="1" applyFont="1" applyBorder="1" applyAlignment="1">
      <alignment horizontal="center" vertical="center"/>
    </xf>
    <xf numFmtId="3" fontId="31" fillId="5" borderId="10" xfId="0" applyNumberFormat="1" applyFont="1" applyFill="1" applyBorder="1" applyAlignment="1">
      <alignment horizontal="right" vertical="center" wrapText="1"/>
    </xf>
    <xf numFmtId="4" fontId="18" fillId="5" borderId="10" xfId="0" applyNumberFormat="1" applyFont="1" applyFill="1" applyBorder="1" applyAlignment="1">
      <alignment horizontal="right" vertical="center" wrapText="1"/>
    </xf>
    <xf numFmtId="3" fontId="29" fillId="0" borderId="5" xfId="0" applyNumberFormat="1" applyFont="1" applyBorder="1" applyAlignment="1">
      <alignment horizontal="center" vertical="center"/>
    </xf>
    <xf numFmtId="3" fontId="31" fillId="5" borderId="5" xfId="0" applyNumberFormat="1" applyFont="1" applyFill="1" applyBorder="1" applyAlignment="1">
      <alignment horizontal="right" vertical="center" wrapText="1"/>
    </xf>
    <xf numFmtId="4" fontId="18" fillId="5" borderId="5" xfId="0" applyNumberFormat="1" applyFont="1" applyFill="1" applyBorder="1" applyAlignment="1">
      <alignment horizontal="right" vertical="center" wrapText="1"/>
    </xf>
    <xf numFmtId="0" fontId="34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vertical="center" wrapText="1"/>
    </xf>
    <xf numFmtId="0" fontId="34" fillId="0" borderId="0" xfId="0" applyNumberFormat="1" applyFont="1" applyFill="1" applyBorder="1" applyAlignment="1" applyProtection="1">
      <alignment horizontal="left" wrapText="1"/>
    </xf>
    <xf numFmtId="0" fontId="37" fillId="0" borderId="0" xfId="0" applyNumberFormat="1" applyFont="1" applyFill="1" applyBorder="1" applyAlignment="1" applyProtection="1">
      <alignment wrapText="1"/>
    </xf>
    <xf numFmtId="0" fontId="34" fillId="0" borderId="11" xfId="0" applyNumberFormat="1" applyFont="1" applyFill="1" applyBorder="1" applyAlignment="1" applyProtection="1">
      <alignment horizontal="center" vertical="center" wrapText="1"/>
    </xf>
    <xf numFmtId="0" fontId="32" fillId="0" borderId="11" xfId="0" applyFont="1" applyBorder="1" applyAlignment="1">
      <alignment horizontal="center" vertical="center"/>
    </xf>
    <xf numFmtId="0" fontId="38" fillId="0" borderId="11" xfId="0" applyFont="1" applyBorder="1" applyAlignment="1">
      <alignment horizontal="right" vertical="center"/>
    </xf>
    <xf numFmtId="0" fontId="39" fillId="0" borderId="3" xfId="0" quotePrefix="1" applyFont="1" applyBorder="1" applyAlignment="1">
      <alignment horizontal="left" wrapText="1"/>
    </xf>
    <xf numFmtId="0" fontId="39" fillId="0" borderId="4" xfId="0" quotePrefix="1" applyFont="1" applyBorder="1" applyAlignment="1">
      <alignment horizontal="left" wrapText="1"/>
    </xf>
    <xf numFmtId="0" fontId="39" fillId="0" borderId="4" xfId="0" quotePrefix="1" applyFont="1" applyBorder="1" applyAlignment="1">
      <alignment horizontal="center" wrapText="1"/>
    </xf>
    <xf numFmtId="0" fontId="39" fillId="0" borderId="4" xfId="0" quotePrefix="1" applyNumberFormat="1" applyFont="1" applyFill="1" applyBorder="1" applyAlignment="1" applyProtection="1">
      <alignment horizontal="left"/>
    </xf>
    <xf numFmtId="0" fontId="39" fillId="3" borderId="5" xfId="0" applyNumberFormat="1" applyFont="1" applyFill="1" applyBorder="1" applyAlignment="1" applyProtection="1">
      <alignment horizontal="center" vertical="center" wrapText="1"/>
    </xf>
    <xf numFmtId="0" fontId="40" fillId="4" borderId="3" xfId="0" applyFont="1" applyFill="1" applyBorder="1" applyAlignment="1">
      <alignment horizontal="left" vertical="center"/>
    </xf>
    <xf numFmtId="0" fontId="41" fillId="4" borderId="4" xfId="0" applyNumberFormat="1" applyFont="1" applyFill="1" applyBorder="1" applyAlignment="1" applyProtection="1">
      <alignment vertical="center"/>
    </xf>
    <xf numFmtId="0" fontId="37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/>
    <xf numFmtId="0" fontId="34" fillId="0" borderId="0" xfId="0" quotePrefix="1" applyNumberFormat="1" applyFont="1" applyFill="1" applyBorder="1" applyAlignment="1" applyProtection="1">
      <alignment horizontal="center" vertical="center" wrapText="1"/>
    </xf>
    <xf numFmtId="0" fontId="33" fillId="0" borderId="0" xfId="0" applyNumberFormat="1" applyFont="1" applyFill="1" applyBorder="1" applyAlignment="1" applyProtection="1">
      <alignment horizontal="center" vertical="center" wrapText="1"/>
    </xf>
    <xf numFmtId="0" fontId="36" fillId="0" borderId="0" xfId="0" applyFont="1" applyAlignment="1">
      <alignment wrapText="1"/>
    </xf>
    <xf numFmtId="0" fontId="42" fillId="0" borderId="0" xfId="0" applyNumberFormat="1" applyFont="1" applyFill="1" applyBorder="1" applyAlignment="1" applyProtection="1">
      <alignment horizontal="center" vertical="center" wrapText="1"/>
    </xf>
    <xf numFmtId="0" fontId="43" fillId="0" borderId="0" xfId="0" applyFont="1" applyAlignment="1">
      <alignment wrapText="1"/>
    </xf>
    <xf numFmtId="4" fontId="24" fillId="0" borderId="0" xfId="0" applyNumberFormat="1" applyFont="1"/>
    <xf numFmtId="3" fontId="16" fillId="7" borderId="14" xfId="0" applyNumberFormat="1" applyFont="1" applyFill="1" applyBorder="1" applyAlignment="1">
      <alignment horizontal="left" vertical="center"/>
    </xf>
    <xf numFmtId="4" fontId="13" fillId="7" borderId="15" xfId="0" applyNumberFormat="1" applyFont="1" applyFill="1" applyBorder="1" applyAlignment="1">
      <alignment vertical="center" wrapText="1"/>
    </xf>
    <xf numFmtId="3" fontId="24" fillId="3" borderId="0" xfId="0" applyNumberFormat="1" applyFont="1" applyFill="1" applyAlignment="1">
      <alignment horizontal="right" vertical="center"/>
    </xf>
    <xf numFmtId="3" fontId="24" fillId="3" borderId="0" xfId="0" applyNumberFormat="1" applyFont="1" applyFill="1"/>
    <xf numFmtId="4" fontId="22" fillId="5" borderId="8" xfId="0" applyNumberFormat="1" applyFont="1" applyFill="1" applyBorder="1" applyAlignment="1">
      <alignment vertical="center" wrapText="1"/>
    </xf>
    <xf numFmtId="4" fontId="45" fillId="8" borderId="5" xfId="0" applyNumberFormat="1" applyFont="1" applyFill="1" applyBorder="1" applyAlignment="1">
      <alignment vertical="center" wrapText="1"/>
    </xf>
    <xf numFmtId="4" fontId="45" fillId="7" borderId="8" xfId="0" applyNumberFormat="1" applyFont="1" applyFill="1" applyBorder="1" applyAlignment="1">
      <alignment vertical="center" wrapText="1"/>
    </xf>
    <xf numFmtId="3" fontId="16" fillId="7" borderId="10" xfId="0" applyNumberFormat="1" applyFont="1" applyFill="1" applyBorder="1" applyAlignment="1">
      <alignment horizontal="left" vertical="center"/>
    </xf>
    <xf numFmtId="49" fontId="13" fillId="7" borderId="5" xfId="0" applyNumberFormat="1" applyFont="1" applyFill="1" applyBorder="1" applyAlignment="1">
      <alignment horizontal="left" vertical="center"/>
    </xf>
    <xf numFmtId="3" fontId="24" fillId="0" borderId="0" xfId="0" applyNumberFormat="1" applyFont="1" applyFill="1" applyAlignment="1">
      <alignment horizontal="right" vertical="center"/>
    </xf>
    <xf numFmtId="3" fontId="24" fillId="0" borderId="0" xfId="0" applyNumberFormat="1" applyFont="1" applyFill="1"/>
    <xf numFmtId="3" fontId="31" fillId="8" borderId="0" xfId="0" applyNumberFormat="1" applyFont="1" applyFill="1" applyBorder="1" applyAlignment="1">
      <alignment horizontal="left" vertical="center" wrapText="1"/>
    </xf>
    <xf numFmtId="4" fontId="45" fillId="6" borderId="8" xfId="0" applyNumberFormat="1" applyFont="1" applyFill="1" applyBorder="1" applyAlignment="1">
      <alignment vertical="center" wrapText="1"/>
    </xf>
    <xf numFmtId="3" fontId="16" fillId="7" borderId="5" xfId="0" applyNumberFormat="1" applyFont="1" applyFill="1" applyBorder="1" applyAlignment="1">
      <alignment horizontal="left" vertical="center"/>
    </xf>
    <xf numFmtId="49" fontId="13" fillId="7" borderId="5" xfId="0" applyNumberFormat="1" applyFont="1" applyFill="1" applyBorder="1" applyAlignment="1">
      <alignment vertical="center"/>
    </xf>
    <xf numFmtId="4" fontId="45" fillId="9" borderId="16" xfId="0" applyNumberFormat="1" applyFont="1" applyFill="1" applyBorder="1" applyAlignment="1">
      <alignment vertical="center" wrapText="1"/>
    </xf>
    <xf numFmtId="4" fontId="22" fillId="3" borderId="5" xfId="0" applyNumberFormat="1" applyFont="1" applyFill="1" applyBorder="1" applyAlignment="1">
      <alignment vertical="center" wrapText="1"/>
    </xf>
    <xf numFmtId="4" fontId="13" fillId="8" borderId="16" xfId="0" applyNumberFormat="1" applyFont="1" applyFill="1" applyBorder="1" applyAlignment="1">
      <alignment vertical="center" wrapText="1"/>
    </xf>
    <xf numFmtId="1" fontId="31" fillId="12" borderId="5" xfId="0" applyNumberFormat="1" applyFont="1" applyFill="1" applyBorder="1" applyAlignment="1">
      <alignment horizontal="center" vertical="center"/>
    </xf>
    <xf numFmtId="3" fontId="31" fillId="12" borderId="5" xfId="0" applyNumberFormat="1" applyFont="1" applyFill="1" applyBorder="1" applyAlignment="1">
      <alignment horizontal="left" vertical="center"/>
    </xf>
    <xf numFmtId="4" fontId="13" fillId="12" borderId="5" xfId="0" applyNumberFormat="1" applyFont="1" applyFill="1" applyBorder="1" applyAlignment="1">
      <alignment vertical="center" wrapText="1"/>
    </xf>
    <xf numFmtId="4" fontId="25" fillId="0" borderId="0" xfId="0" applyNumberFormat="1" applyFont="1" applyAlignment="1">
      <alignment vertical="center"/>
    </xf>
    <xf numFmtId="4" fontId="14" fillId="5" borderId="5" xfId="0" applyNumberFormat="1" applyFont="1" applyFill="1" applyBorder="1" applyAlignment="1">
      <alignment vertical="center" wrapText="1"/>
    </xf>
    <xf numFmtId="4" fontId="10" fillId="3" borderId="5" xfId="0" applyNumberFormat="1" applyFont="1" applyFill="1" applyBorder="1" applyAlignment="1">
      <alignment vertical="center"/>
    </xf>
    <xf numFmtId="4" fontId="17" fillId="0" borderId="5" xfId="0" applyNumberFormat="1" applyFont="1" applyFill="1" applyBorder="1" applyAlignment="1" applyProtection="1">
      <alignment horizontal="right" vertical="center" wrapText="1"/>
    </xf>
    <xf numFmtId="4" fontId="19" fillId="0" borderId="0" xfId="0" applyNumberFormat="1" applyFont="1"/>
    <xf numFmtId="3" fontId="9" fillId="14" borderId="5" xfId="0" applyNumberFormat="1" applyFont="1" applyFill="1" applyBorder="1" applyAlignment="1">
      <alignment horizontal="center" vertical="center" wrapText="1"/>
    </xf>
    <xf numFmtId="3" fontId="9" fillId="14" borderId="5" xfId="0" applyNumberFormat="1" applyFont="1" applyFill="1" applyBorder="1" applyAlignment="1">
      <alignment horizontal="right" vertical="center" wrapText="1"/>
    </xf>
    <xf numFmtId="3" fontId="9" fillId="14" borderId="5" xfId="0" applyNumberFormat="1" applyFont="1" applyFill="1" applyBorder="1" applyAlignment="1">
      <alignment horizontal="left" vertical="center"/>
    </xf>
    <xf numFmtId="4" fontId="9" fillId="14" borderId="5" xfId="0" applyNumberFormat="1" applyFont="1" applyFill="1" applyBorder="1" applyAlignment="1">
      <alignment horizontal="right" vertical="center" wrapText="1"/>
    </xf>
    <xf numFmtId="164" fontId="19" fillId="0" borderId="0" xfId="0" applyNumberFormat="1" applyFont="1"/>
    <xf numFmtId="4" fontId="39" fillId="4" borderId="5" xfId="0" applyNumberFormat="1" applyFont="1" applyFill="1" applyBorder="1" applyAlignment="1">
      <alignment horizontal="right"/>
    </xf>
    <xf numFmtId="4" fontId="39" fillId="0" borderId="5" xfId="0" applyNumberFormat="1" applyFont="1" applyFill="1" applyBorder="1" applyAlignment="1" applyProtection="1">
      <alignment horizontal="right" wrapText="1"/>
    </xf>
    <xf numFmtId="4" fontId="39" fillId="0" borderId="5" xfId="0" applyNumberFormat="1" applyFont="1" applyBorder="1" applyAlignment="1">
      <alignment horizontal="right"/>
    </xf>
    <xf numFmtId="4" fontId="40" fillId="13" borderId="3" xfId="0" quotePrefix="1" applyNumberFormat="1" applyFont="1" applyFill="1" applyBorder="1" applyAlignment="1">
      <alignment horizontal="right"/>
    </xf>
    <xf numFmtId="4" fontId="40" fillId="4" borderId="3" xfId="0" quotePrefix="1" applyNumberFormat="1" applyFont="1" applyFill="1" applyBorder="1" applyAlignment="1">
      <alignment horizontal="right"/>
    </xf>
    <xf numFmtId="4" fontId="40" fillId="4" borderId="5" xfId="0" quotePrefix="1" applyNumberFormat="1" applyFont="1" applyFill="1" applyBorder="1" applyAlignment="1">
      <alignment horizontal="right"/>
    </xf>
    <xf numFmtId="49" fontId="10" fillId="5" borderId="5" xfId="0" applyNumberFormat="1" applyFont="1" applyFill="1" applyBorder="1" applyAlignment="1">
      <alignment horizontal="center" vertical="center"/>
    </xf>
    <xf numFmtId="3" fontId="9" fillId="7" borderId="5" xfId="0" applyNumberFormat="1" applyFont="1" applyFill="1" applyBorder="1" applyAlignment="1">
      <alignment horizontal="left" vertical="center"/>
    </xf>
    <xf numFmtId="49" fontId="45" fillId="7" borderId="5" xfId="0" applyNumberFormat="1" applyFont="1" applyFill="1" applyBorder="1" applyAlignment="1">
      <alignment vertical="center"/>
    </xf>
    <xf numFmtId="3" fontId="10" fillId="0" borderId="0" xfId="0" applyNumberFormat="1" applyFont="1"/>
    <xf numFmtId="3" fontId="9" fillId="0" borderId="0" xfId="0" applyNumberFormat="1" applyFont="1" applyBorder="1" applyAlignment="1">
      <alignment horizontal="right" vertical="center"/>
    </xf>
    <xf numFmtId="3" fontId="9" fillId="0" borderId="0" xfId="0" applyNumberFormat="1" applyFont="1" applyBorder="1"/>
    <xf numFmtId="4" fontId="10" fillId="0" borderId="0" xfId="0" applyNumberFormat="1" applyFont="1"/>
    <xf numFmtId="3" fontId="9" fillId="6" borderId="5" xfId="0" applyNumberFormat="1" applyFont="1" applyFill="1" applyBorder="1" applyAlignment="1">
      <alignment vertical="center"/>
    </xf>
    <xf numFmtId="4" fontId="45" fillId="6" borderId="5" xfId="0" applyNumberFormat="1" applyFont="1" applyFill="1" applyBorder="1" applyAlignment="1">
      <alignment vertical="center" wrapText="1"/>
    </xf>
    <xf numFmtId="4" fontId="9" fillId="6" borderId="15" xfId="0" applyNumberFormat="1" applyFont="1" applyFill="1" applyBorder="1" applyAlignment="1">
      <alignment vertical="center"/>
    </xf>
    <xf numFmtId="0" fontId="19" fillId="0" borderId="6" xfId="0" applyFont="1" applyBorder="1" applyAlignment="1">
      <alignment horizontal="left"/>
    </xf>
    <xf numFmtId="0" fontId="17" fillId="3" borderId="5" xfId="0" applyNumberFormat="1" applyFont="1" applyFill="1" applyBorder="1" applyAlignment="1" applyProtection="1">
      <alignment horizontal="center" vertical="center" wrapText="1"/>
    </xf>
    <xf numFmtId="0" fontId="10" fillId="0" borderId="5" xfId="0" applyFont="1" applyBorder="1"/>
    <xf numFmtId="164" fontId="10" fillId="0" borderId="5" xfId="0" applyNumberFormat="1" applyFont="1" applyBorder="1" applyAlignment="1">
      <alignment horizontal="right" vertical="center"/>
    </xf>
    <xf numFmtId="164" fontId="10" fillId="0" borderId="5" xfId="0" applyNumberFormat="1" applyFont="1" applyBorder="1" applyAlignment="1">
      <alignment horizontal="right"/>
    </xf>
    <xf numFmtId="164" fontId="10" fillId="0" borderId="5" xfId="0" applyNumberFormat="1" applyFont="1" applyBorder="1"/>
    <xf numFmtId="0" fontId="20" fillId="0" borderId="0" xfId="0" applyFont="1" applyAlignment="1"/>
    <xf numFmtId="0" fontId="12" fillId="5" borderId="5" xfId="0" applyFont="1" applyFill="1" applyBorder="1" applyAlignment="1">
      <alignment horizontal="right" vertical="center"/>
    </xf>
    <xf numFmtId="49" fontId="12" fillId="5" borderId="5" xfId="0" applyNumberFormat="1" applyFont="1" applyFill="1" applyBorder="1" applyAlignment="1">
      <alignment horizontal="left" vertical="center" wrapText="1"/>
    </xf>
    <xf numFmtId="49" fontId="9" fillId="5" borderId="5" xfId="0" applyNumberFormat="1" applyFont="1" applyFill="1" applyBorder="1" applyAlignment="1">
      <alignment horizontal="right" vertical="center"/>
    </xf>
    <xf numFmtId="4" fontId="9" fillId="5" borderId="5" xfId="0" applyNumberFormat="1" applyFont="1" applyFill="1" applyBorder="1" applyAlignment="1">
      <alignment vertical="center"/>
    </xf>
    <xf numFmtId="4" fontId="10" fillId="12" borderId="8" xfId="0" applyNumberFormat="1" applyFont="1" applyFill="1" applyBorder="1" applyAlignment="1">
      <alignment horizontal="right" vertical="center" wrapText="1"/>
    </xf>
    <xf numFmtId="49" fontId="12" fillId="5" borderId="5" xfId="0" applyNumberFormat="1" applyFont="1" applyFill="1" applyBorder="1" applyAlignment="1">
      <alignment horizontal="right" vertical="center"/>
    </xf>
    <xf numFmtId="4" fontId="12" fillId="7" borderId="5" xfId="0" applyNumberFormat="1" applyFont="1" applyFill="1" applyBorder="1" applyAlignment="1">
      <alignment horizontal="right" vertical="center"/>
    </xf>
    <xf numFmtId="4" fontId="10" fillId="11" borderId="5" xfId="0" applyNumberFormat="1" applyFont="1" applyFill="1" applyBorder="1" applyAlignment="1">
      <alignment vertical="center"/>
    </xf>
    <xf numFmtId="4" fontId="12" fillId="12" borderId="5" xfId="0" applyNumberFormat="1" applyFont="1" applyFill="1" applyBorder="1" applyAlignment="1">
      <alignment horizontal="right" vertical="center"/>
    </xf>
    <xf numFmtId="4" fontId="10" fillId="12" borderId="5" xfId="0" applyNumberFormat="1" applyFont="1" applyFill="1" applyBorder="1" applyAlignment="1">
      <alignment horizontal="right" vertical="center"/>
    </xf>
    <xf numFmtId="4" fontId="12" fillId="3" borderId="5" xfId="0" applyNumberFormat="1" applyFont="1" applyFill="1" applyBorder="1" applyAlignment="1">
      <alignment vertical="center"/>
    </xf>
    <xf numFmtId="164" fontId="19" fillId="0" borderId="5" xfId="0" applyNumberFormat="1" applyFont="1" applyBorder="1"/>
    <xf numFmtId="4" fontId="19" fillId="0" borderId="5" xfId="0" applyNumberFormat="1" applyFont="1" applyBorder="1"/>
    <xf numFmtId="4" fontId="17" fillId="3" borderId="5" xfId="0" applyNumberFormat="1" applyFont="1" applyFill="1" applyBorder="1" applyAlignment="1" applyProtection="1">
      <alignment vertical="center" wrapText="1"/>
    </xf>
    <xf numFmtId="4" fontId="17" fillId="3" borderId="5" xfId="0" applyNumberFormat="1" applyFont="1" applyFill="1" applyBorder="1" applyAlignment="1" applyProtection="1">
      <alignment horizontal="right" vertical="center"/>
    </xf>
    <xf numFmtId="4" fontId="18" fillId="3" borderId="7" xfId="0" applyNumberFormat="1" applyFont="1" applyFill="1" applyBorder="1" applyAlignment="1">
      <alignment vertical="center"/>
    </xf>
    <xf numFmtId="49" fontId="14" fillId="5" borderId="5" xfId="0" applyNumberFormat="1" applyFont="1" applyFill="1" applyBorder="1" applyAlignment="1">
      <alignment horizontal="center" vertical="center"/>
    </xf>
    <xf numFmtId="49" fontId="14" fillId="5" borderId="3" xfId="0" applyNumberFormat="1" applyFont="1" applyFill="1" applyBorder="1" applyAlignment="1">
      <alignment vertical="center"/>
    </xf>
    <xf numFmtId="0" fontId="18" fillId="3" borderId="7" xfId="0" applyFont="1" applyFill="1" applyBorder="1" applyAlignment="1">
      <alignment horizontal="center" vertical="center"/>
    </xf>
    <xf numFmtId="0" fontId="18" fillId="3" borderId="7" xfId="0" applyFont="1" applyFill="1" applyBorder="1" applyAlignment="1">
      <alignment horizontal="left" vertical="center" wrapText="1"/>
    </xf>
    <xf numFmtId="4" fontId="16" fillId="8" borderId="3" xfId="0" applyNumberFormat="1" applyFont="1" applyFill="1" applyBorder="1" applyAlignment="1">
      <alignment horizontal="right" vertical="center" wrapText="1"/>
    </xf>
    <xf numFmtId="4" fontId="16" fillId="8" borderId="17" xfId="0" applyNumberFormat="1" applyFont="1" applyFill="1" applyBorder="1" applyAlignment="1">
      <alignment horizontal="right" vertical="center" wrapText="1"/>
    </xf>
    <xf numFmtId="4" fontId="22" fillId="3" borderId="8" xfId="0" applyNumberFormat="1" applyFont="1" applyFill="1" applyBorder="1" applyAlignment="1">
      <alignment vertical="center" wrapText="1"/>
    </xf>
    <xf numFmtId="49" fontId="13" fillId="12" borderId="5" xfId="0" applyNumberFormat="1" applyFont="1" applyFill="1" applyBorder="1" applyAlignment="1">
      <alignment horizontal="center" vertical="center"/>
    </xf>
    <xf numFmtId="49" fontId="13" fillId="12" borderId="5" xfId="0" applyNumberFormat="1" applyFont="1" applyFill="1" applyBorder="1" applyAlignment="1">
      <alignment vertical="center"/>
    </xf>
    <xf numFmtId="4" fontId="13" fillId="12" borderId="5" xfId="0" applyNumberFormat="1" applyFont="1" applyFill="1" applyBorder="1" applyAlignment="1">
      <alignment horizontal="right" vertical="center"/>
    </xf>
    <xf numFmtId="4" fontId="14" fillId="5" borderId="8" xfId="0" applyNumberFormat="1" applyFont="1" applyFill="1" applyBorder="1" applyAlignment="1">
      <alignment horizontal="right" vertical="center"/>
    </xf>
    <xf numFmtId="4" fontId="14" fillId="5" borderId="5" xfId="0" applyNumberFormat="1" applyFont="1" applyFill="1" applyBorder="1" applyAlignment="1">
      <alignment horizontal="right" vertical="center" wrapText="1"/>
    </xf>
    <xf numFmtId="49" fontId="14" fillId="5" borderId="8" xfId="0" applyNumberFormat="1" applyFont="1" applyFill="1" applyBorder="1" applyAlignment="1">
      <alignment horizontal="center" vertical="center"/>
    </xf>
    <xf numFmtId="49" fontId="14" fillId="5" borderId="8" xfId="0" applyNumberFormat="1" applyFont="1" applyFill="1" applyBorder="1" applyAlignment="1">
      <alignment vertical="center"/>
    </xf>
    <xf numFmtId="4" fontId="10" fillId="7" borderId="5" xfId="0" applyNumberFormat="1" applyFont="1" applyFill="1" applyBorder="1" applyAlignment="1">
      <alignment horizontal="right" vertical="center"/>
    </xf>
    <xf numFmtId="49" fontId="11" fillId="6" borderId="5" xfId="0" applyNumberFormat="1" applyFont="1" applyFill="1" applyBorder="1" applyAlignment="1">
      <alignment horizontal="left" vertical="center"/>
    </xf>
    <xf numFmtId="0" fontId="14" fillId="5" borderId="5" xfId="0" applyFont="1" applyFill="1" applyBorder="1" applyAlignment="1">
      <alignment horizontal="center" vertical="center"/>
    </xf>
    <xf numFmtId="4" fontId="5" fillId="0" borderId="5" xfId="0" applyNumberFormat="1" applyFont="1" applyFill="1" applyBorder="1" applyAlignment="1" applyProtection="1">
      <alignment horizontal="right" wrapText="1"/>
    </xf>
    <xf numFmtId="4" fontId="5" fillId="0" borderId="5" xfId="0" applyNumberFormat="1" applyFont="1" applyFill="1" applyBorder="1" applyAlignment="1">
      <alignment horizontal="right"/>
    </xf>
    <xf numFmtId="4" fontId="40" fillId="13" borderId="5" xfId="0" quotePrefix="1" applyNumberFormat="1" applyFont="1" applyFill="1" applyBorder="1" applyAlignment="1">
      <alignment horizontal="right"/>
    </xf>
    <xf numFmtId="0" fontId="19" fillId="0" borderId="0" xfId="0" applyFont="1" applyAlignment="1">
      <alignment horizontal="right"/>
    </xf>
    <xf numFmtId="4" fontId="14" fillId="5" borderId="15" xfId="0" applyNumberFormat="1" applyFont="1" applyFill="1" applyBorder="1" applyAlignment="1">
      <alignment horizontal="right" vertical="center"/>
    </xf>
    <xf numFmtId="3" fontId="24" fillId="0" borderId="5" xfId="0" applyNumberFormat="1" applyFont="1" applyBorder="1" applyAlignment="1">
      <alignment vertical="center"/>
    </xf>
    <xf numFmtId="4" fontId="24" fillId="0" borderId="5" xfId="0" applyNumberFormat="1" applyFont="1" applyBorder="1"/>
    <xf numFmtId="4" fontId="24" fillId="0" borderId="0" xfId="0" applyNumberFormat="1" applyFont="1" applyFill="1"/>
    <xf numFmtId="0" fontId="33" fillId="0" borderId="0" xfId="0" applyNumberFormat="1" applyFont="1" applyFill="1" applyBorder="1" applyAlignment="1" applyProtection="1">
      <alignment horizontal="center" vertical="center" wrapText="1"/>
    </xf>
    <xf numFmtId="0" fontId="36" fillId="0" borderId="0" xfId="0" applyFont="1" applyAlignment="1">
      <alignment wrapText="1"/>
    </xf>
    <xf numFmtId="0" fontId="40" fillId="13" borderId="3" xfId="0" applyNumberFormat="1" applyFont="1" applyFill="1" applyBorder="1" applyAlignment="1" applyProtection="1">
      <alignment horizontal="left" vertical="center" wrapText="1"/>
    </xf>
    <xf numFmtId="0" fontId="40" fillId="13" borderId="4" xfId="0" applyNumberFormat="1" applyFont="1" applyFill="1" applyBorder="1" applyAlignment="1" applyProtection="1">
      <alignment horizontal="left" vertical="center" wrapText="1"/>
    </xf>
    <xf numFmtId="0" fontId="40" fillId="13" borderId="6" xfId="0" applyNumberFormat="1" applyFont="1" applyFill="1" applyBorder="1" applyAlignment="1" applyProtection="1">
      <alignment horizontal="left" vertical="center" wrapText="1"/>
    </xf>
    <xf numFmtId="0" fontId="40" fillId="3" borderId="3" xfId="0" quotePrefix="1" applyNumberFormat="1" applyFont="1" applyFill="1" applyBorder="1" applyAlignment="1" applyProtection="1">
      <alignment horizontal="left" vertical="center" wrapText="1"/>
    </xf>
    <xf numFmtId="0" fontId="41" fillId="3" borderId="4" xfId="0" applyNumberFormat="1" applyFont="1" applyFill="1" applyBorder="1" applyAlignment="1" applyProtection="1">
      <alignment vertical="center" wrapText="1"/>
    </xf>
    <xf numFmtId="0" fontId="40" fillId="4" borderId="3" xfId="0" applyNumberFormat="1" applyFont="1" applyFill="1" applyBorder="1" applyAlignment="1" applyProtection="1">
      <alignment horizontal="left" vertical="center" wrapText="1"/>
    </xf>
    <xf numFmtId="0" fontId="40" fillId="4" borderId="4" xfId="0" applyNumberFormat="1" applyFont="1" applyFill="1" applyBorder="1" applyAlignment="1" applyProtection="1">
      <alignment horizontal="left" vertical="center" wrapText="1"/>
    </xf>
    <xf numFmtId="0" fontId="40" fillId="4" borderId="6" xfId="0" applyNumberFormat="1" applyFont="1" applyFill="1" applyBorder="1" applyAlignment="1" applyProtection="1">
      <alignment horizontal="left" vertical="center" wrapText="1"/>
    </xf>
    <xf numFmtId="0" fontId="41" fillId="4" borderId="4" xfId="0" applyNumberFormat="1" applyFont="1" applyFill="1" applyBorder="1" applyAlignment="1" applyProtection="1">
      <alignment vertical="center" wrapText="1"/>
    </xf>
    <xf numFmtId="0" fontId="41" fillId="4" borderId="4" xfId="0" applyNumberFormat="1" applyFont="1" applyFill="1" applyBorder="1" applyAlignment="1" applyProtection="1">
      <alignment vertical="center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20" fillId="0" borderId="0" xfId="0" applyFont="1" applyAlignment="1">
      <alignment horizontal="center"/>
    </xf>
    <xf numFmtId="0" fontId="35" fillId="0" borderId="0" xfId="0" applyNumberFormat="1" applyFont="1" applyFill="1" applyBorder="1" applyAlignment="1" applyProtection="1">
      <alignment vertical="center" wrapText="1"/>
    </xf>
    <xf numFmtId="0" fontId="40" fillId="4" borderId="3" xfId="0" quotePrefix="1" applyNumberFormat="1" applyFont="1" applyFill="1" applyBorder="1" applyAlignment="1" applyProtection="1">
      <alignment horizontal="left" vertical="center" wrapText="1"/>
    </xf>
    <xf numFmtId="0" fontId="40" fillId="0" borderId="3" xfId="0" applyNumberFormat="1" applyFont="1" applyFill="1" applyBorder="1" applyAlignment="1" applyProtection="1">
      <alignment horizontal="left" vertical="center" wrapText="1"/>
    </xf>
    <xf numFmtId="0" fontId="41" fillId="0" borderId="4" xfId="0" applyNumberFormat="1" applyFont="1" applyFill="1" applyBorder="1" applyAlignment="1" applyProtection="1">
      <alignment vertical="center" wrapText="1"/>
    </xf>
    <xf numFmtId="0" fontId="41" fillId="0" borderId="4" xfId="0" applyNumberFormat="1" applyFont="1" applyFill="1" applyBorder="1" applyAlignment="1" applyProtection="1">
      <alignment vertical="center"/>
    </xf>
    <xf numFmtId="0" fontId="40" fillId="0" borderId="3" xfId="0" quotePrefix="1" applyFont="1" applyFill="1" applyBorder="1" applyAlignment="1">
      <alignment horizontal="left" vertical="center"/>
    </xf>
    <xf numFmtId="0" fontId="40" fillId="0" borderId="3" xfId="0" quotePrefix="1" applyNumberFormat="1" applyFont="1" applyFill="1" applyBorder="1" applyAlignment="1" applyProtection="1">
      <alignment horizontal="left" vertical="center" wrapText="1"/>
    </xf>
    <xf numFmtId="0" fontId="40" fillId="0" borderId="3" xfId="0" quotePrefix="1" applyFont="1" applyBorder="1" applyAlignment="1">
      <alignment horizontal="left" vertical="center"/>
    </xf>
    <xf numFmtId="0" fontId="9" fillId="0" borderId="5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9" fillId="10" borderId="3" xfId="0" applyFont="1" applyFill="1" applyBorder="1" applyAlignment="1">
      <alignment horizontal="left" vertical="center"/>
    </xf>
    <xf numFmtId="0" fontId="9" fillId="10" borderId="4" xfId="0" applyFont="1" applyFill="1" applyBorder="1" applyAlignment="1">
      <alignment horizontal="left" vertical="center"/>
    </xf>
    <xf numFmtId="0" fontId="9" fillId="10" borderId="6" xfId="0" applyFont="1" applyFill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10" fillId="0" borderId="3" xfId="0" applyFont="1" applyBorder="1" applyAlignment="1">
      <alignment horizontal="left"/>
    </xf>
    <xf numFmtId="0" fontId="10" fillId="0" borderId="4" xfId="0" applyFont="1" applyBorder="1" applyAlignment="1">
      <alignment horizontal="left"/>
    </xf>
    <xf numFmtId="0" fontId="10" fillId="0" borderId="6" xfId="0" applyFont="1" applyBorder="1" applyAlignment="1">
      <alignment horizontal="left"/>
    </xf>
    <xf numFmtId="0" fontId="9" fillId="10" borderId="3" xfId="0" applyFont="1" applyFill="1" applyBorder="1" applyAlignment="1">
      <alignment horizontal="left"/>
    </xf>
    <xf numFmtId="0" fontId="9" fillId="10" borderId="4" xfId="0" applyFont="1" applyFill="1" applyBorder="1" applyAlignment="1">
      <alignment horizontal="left"/>
    </xf>
    <xf numFmtId="0" fontId="9" fillId="10" borderId="6" xfId="0" applyFont="1" applyFill="1" applyBorder="1" applyAlignment="1">
      <alignment horizontal="left"/>
    </xf>
    <xf numFmtId="0" fontId="17" fillId="0" borderId="3" xfId="0" applyNumberFormat="1" applyFont="1" applyFill="1" applyBorder="1" applyAlignment="1" applyProtection="1">
      <alignment horizontal="center" wrapText="1"/>
    </xf>
    <xf numFmtId="0" fontId="17" fillId="0" borderId="4" xfId="0" applyNumberFormat="1" applyFont="1" applyFill="1" applyBorder="1" applyAlignment="1" applyProtection="1">
      <alignment horizontal="center" wrapText="1"/>
    </xf>
    <xf numFmtId="0" fontId="17" fillId="0" borderId="6" xfId="0" applyNumberFormat="1" applyFont="1" applyFill="1" applyBorder="1" applyAlignment="1" applyProtection="1">
      <alignment horizontal="center" wrapText="1"/>
    </xf>
    <xf numFmtId="0" fontId="9" fillId="10" borderId="3" xfId="0" applyFont="1" applyFill="1" applyBorder="1" applyAlignment="1">
      <alignment horizontal="center"/>
    </xf>
    <xf numFmtId="0" fontId="9" fillId="10" borderId="4" xfId="0" applyFont="1" applyFill="1" applyBorder="1" applyAlignment="1">
      <alignment horizontal="center"/>
    </xf>
    <xf numFmtId="0" fontId="9" fillId="10" borderId="6" xfId="0" applyFont="1" applyFill="1" applyBorder="1" applyAlignment="1">
      <alignment horizontal="center"/>
    </xf>
    <xf numFmtId="0" fontId="17" fillId="0" borderId="3" xfId="10" applyFont="1" applyFill="1" applyBorder="1" applyAlignment="1">
      <alignment horizontal="center" wrapText="1"/>
    </xf>
    <xf numFmtId="0" fontId="17" fillId="0" borderId="4" xfId="10" applyFont="1" applyFill="1" applyBorder="1" applyAlignment="1">
      <alignment horizontal="center" wrapText="1"/>
    </xf>
    <xf numFmtId="0" fontId="17" fillId="0" borderId="6" xfId="10" applyFont="1" applyFill="1" applyBorder="1" applyAlignment="1">
      <alignment horizontal="center" wrapText="1"/>
    </xf>
    <xf numFmtId="0" fontId="21" fillId="0" borderId="3" xfId="9" applyFont="1" applyFill="1" applyBorder="1" applyAlignment="1">
      <alignment horizontal="center" vertical="center" wrapText="1"/>
    </xf>
    <xf numFmtId="0" fontId="21" fillId="0" borderId="4" xfId="9" applyFont="1" applyFill="1" applyBorder="1" applyAlignment="1">
      <alignment horizontal="center" vertical="center" wrapText="1"/>
    </xf>
    <xf numFmtId="0" fontId="21" fillId="0" borderId="6" xfId="9" applyFont="1" applyFill="1" applyBorder="1" applyAlignment="1">
      <alignment horizontal="center" vertical="center" wrapText="1"/>
    </xf>
    <xf numFmtId="0" fontId="15" fillId="10" borderId="3" xfId="0" applyNumberFormat="1" applyFont="1" applyFill="1" applyBorder="1" applyAlignment="1" applyProtection="1">
      <alignment horizontal="center" wrapText="1"/>
    </xf>
    <xf numFmtId="0" fontId="15" fillId="10" borderId="4" xfId="0" applyNumberFormat="1" applyFont="1" applyFill="1" applyBorder="1" applyAlignment="1" applyProtection="1">
      <alignment horizontal="center" wrapText="1"/>
    </xf>
    <xf numFmtId="0" fontId="15" fillId="10" borderId="6" xfId="0" applyNumberFormat="1" applyFont="1" applyFill="1" applyBorder="1" applyAlignment="1" applyProtection="1">
      <alignment horizontal="center" wrapText="1"/>
    </xf>
    <xf numFmtId="0" fontId="20" fillId="0" borderId="0" xfId="0" applyFont="1" applyAlignment="1">
      <alignment horizontal="left"/>
    </xf>
    <xf numFmtId="0" fontId="9" fillId="3" borderId="0" xfId="1" applyFont="1" applyFill="1" applyAlignment="1">
      <alignment horizontal="center" vertical="center"/>
    </xf>
    <xf numFmtId="3" fontId="9" fillId="2" borderId="5" xfId="0" applyNumberFormat="1" applyFont="1" applyFill="1" applyBorder="1" applyAlignment="1">
      <alignment horizontal="center" vertical="center"/>
    </xf>
    <xf numFmtId="0" fontId="11" fillId="5" borderId="5" xfId="0" applyFont="1" applyFill="1" applyBorder="1" applyAlignment="1">
      <alignment horizontal="center" vertical="center" wrapText="1"/>
    </xf>
    <xf numFmtId="3" fontId="9" fillId="5" borderId="9" xfId="0" applyNumberFormat="1" applyFont="1" applyFill="1" applyBorder="1" applyAlignment="1">
      <alignment horizontal="center" vertical="center" wrapText="1"/>
    </xf>
    <xf numFmtId="3" fontId="9" fillId="5" borderId="0" xfId="0" applyNumberFormat="1" applyFont="1" applyFill="1" applyAlignment="1">
      <alignment horizontal="center" vertical="center" wrapText="1"/>
    </xf>
    <xf numFmtId="3" fontId="9" fillId="2" borderId="13" xfId="0" applyNumberFormat="1" applyFont="1" applyFill="1" applyBorder="1" applyAlignment="1">
      <alignment horizontal="center" vertical="center" wrapText="1"/>
    </xf>
    <xf numFmtId="3" fontId="9" fillId="2" borderId="11" xfId="0" applyNumberFormat="1" applyFont="1" applyFill="1" applyBorder="1" applyAlignment="1">
      <alignment horizontal="center" vertical="center" wrapText="1"/>
    </xf>
    <xf numFmtId="3" fontId="11" fillId="2" borderId="5" xfId="0" applyNumberFormat="1" applyFont="1" applyFill="1" applyBorder="1" applyAlignment="1">
      <alignment horizontal="center" vertical="center"/>
    </xf>
    <xf numFmtId="0" fontId="15" fillId="4" borderId="3" xfId="0" applyNumberFormat="1" applyFont="1" applyFill="1" applyBorder="1" applyAlignment="1" applyProtection="1">
      <alignment horizontal="center" vertical="center" wrapText="1"/>
    </xf>
    <xf numFmtId="0" fontId="15" fillId="4" borderId="4" xfId="0" applyNumberFormat="1" applyFont="1" applyFill="1" applyBorder="1" applyAlignment="1" applyProtection="1">
      <alignment horizontal="center" vertical="center" wrapText="1"/>
    </xf>
    <xf numFmtId="0" fontId="15" fillId="4" borderId="6" xfId="0" applyNumberFormat="1" applyFont="1" applyFill="1" applyBorder="1" applyAlignment="1" applyProtection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9" fillId="3" borderId="0" xfId="1" applyFont="1" applyFill="1" applyAlignment="1">
      <alignment horizontal="center" vertical="center" wrapText="1"/>
    </xf>
    <xf numFmtId="0" fontId="10" fillId="3" borderId="0" xfId="1" applyFont="1" applyFill="1" applyAlignment="1">
      <alignment vertical="center" wrapText="1"/>
    </xf>
    <xf numFmtId="0" fontId="10" fillId="3" borderId="0" xfId="1" applyFont="1" applyFill="1" applyAlignment="1">
      <alignment wrapText="1"/>
    </xf>
    <xf numFmtId="0" fontId="28" fillId="5" borderId="10" xfId="0" applyFont="1" applyFill="1" applyBorder="1" applyAlignment="1">
      <alignment horizontal="center" vertical="center"/>
    </xf>
    <xf numFmtId="0" fontId="28" fillId="5" borderId="12" xfId="0" applyFont="1" applyFill="1" applyBorder="1" applyAlignment="1">
      <alignment horizontal="center" vertical="center"/>
    </xf>
    <xf numFmtId="0" fontId="24" fillId="3" borderId="0" xfId="1" applyFont="1" applyFill="1" applyAlignment="1">
      <alignment horizontal="center" vertical="center" wrapText="1"/>
    </xf>
    <xf numFmtId="1" fontId="9" fillId="8" borderId="3" xfId="0" applyNumberFormat="1" applyFont="1" applyFill="1" applyBorder="1" applyAlignment="1">
      <alignment horizontal="left" vertical="center"/>
    </xf>
    <xf numFmtId="1" fontId="44" fillId="8" borderId="6" xfId="0" applyNumberFormat="1" applyFont="1" applyFill="1" applyBorder="1" applyAlignment="1">
      <alignment horizontal="left" vertical="center"/>
    </xf>
    <xf numFmtId="3" fontId="25" fillId="0" borderId="0" xfId="0" applyNumberFormat="1" applyFont="1" applyAlignment="1">
      <alignment horizontal="center" vertical="center"/>
    </xf>
    <xf numFmtId="4" fontId="5" fillId="3" borderId="5" xfId="0" applyNumberFormat="1" applyFont="1" applyFill="1" applyBorder="1" applyAlignment="1">
      <alignment horizontal="right"/>
    </xf>
    <xf numFmtId="4" fontId="5" fillId="0" borderId="5" xfId="0" applyNumberFormat="1" applyFont="1" applyBorder="1" applyAlignment="1">
      <alignment horizontal="right"/>
    </xf>
    <xf numFmtId="4" fontId="41" fillId="3" borderId="3" xfId="0" quotePrefix="1" applyNumberFormat="1" applyFont="1" applyFill="1" applyBorder="1" applyAlignment="1">
      <alignment horizontal="right"/>
    </xf>
    <xf numFmtId="4" fontId="41" fillId="3" borderId="5" xfId="0" quotePrefix="1" applyNumberFormat="1" applyFont="1" applyFill="1" applyBorder="1" applyAlignment="1">
      <alignment horizontal="right"/>
    </xf>
  </cellXfs>
  <cellStyles count="11">
    <cellStyle name="Normal_Sheet1" xfId="2"/>
    <cellStyle name="Normalno" xfId="0" builtinId="0" customBuiltin="1"/>
    <cellStyle name="Normalno 2" xfId="1"/>
    <cellStyle name="Normalno 2 2" xfId="5"/>
    <cellStyle name="Normalno 3" xfId="4"/>
    <cellStyle name="Normalno 3 2" xfId="3"/>
    <cellStyle name="Normalno 3 3" xfId="6"/>
    <cellStyle name="Normalno 4" xfId="7"/>
    <cellStyle name="Obično_List10" xfId="8"/>
    <cellStyle name="Obično_List4" xfId="9"/>
    <cellStyle name="Obično_List5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4"/>
  <sheetViews>
    <sheetView topLeftCell="A7" workbookViewId="0">
      <selection activeCell="M28" sqref="M28"/>
    </sheetView>
  </sheetViews>
  <sheetFormatPr defaultRowHeight="15.75" x14ac:dyDescent="0.25"/>
  <cols>
    <col min="1" max="4" width="9.140625" style="67"/>
    <col min="5" max="5" width="23.140625" style="67" customWidth="1"/>
    <col min="6" max="6" width="16.140625" style="67" customWidth="1"/>
    <col min="7" max="7" width="24.5703125" style="67" customWidth="1"/>
    <col min="8" max="8" width="24.28515625" style="67" customWidth="1"/>
    <col min="9" max="16384" width="9.140625" style="67"/>
  </cols>
  <sheetData>
    <row r="1" spans="1:8" x14ac:dyDescent="0.25">
      <c r="H1" s="292" t="s">
        <v>134</v>
      </c>
    </row>
    <row r="2" spans="1:8" ht="33" customHeight="1" x14ac:dyDescent="0.25">
      <c r="A2" s="311" t="s">
        <v>127</v>
      </c>
      <c r="B2" s="311"/>
      <c r="C2" s="311"/>
      <c r="D2" s="311"/>
      <c r="E2" s="311"/>
      <c r="F2" s="311"/>
      <c r="G2" s="311"/>
      <c r="H2" s="311"/>
    </row>
    <row r="3" spans="1:8" ht="18" x14ac:dyDescent="0.25">
      <c r="A3" s="180"/>
      <c r="B3" s="180"/>
      <c r="C3" s="180"/>
      <c r="D3" s="180"/>
      <c r="E3" s="180"/>
      <c r="F3" s="180"/>
      <c r="G3" s="180"/>
      <c r="H3" s="180"/>
    </row>
    <row r="4" spans="1:8" x14ac:dyDescent="0.25">
      <c r="A4" s="297" t="s">
        <v>14</v>
      </c>
      <c r="B4" s="297"/>
      <c r="C4" s="297"/>
      <c r="D4" s="297"/>
      <c r="E4" s="297"/>
      <c r="F4" s="297"/>
      <c r="G4" s="312"/>
      <c r="H4" s="312"/>
    </row>
    <row r="5" spans="1:8" ht="18" x14ac:dyDescent="0.25">
      <c r="A5" s="180"/>
      <c r="B5" s="180"/>
      <c r="C5" s="180"/>
      <c r="D5" s="180"/>
      <c r="E5" s="180"/>
      <c r="F5" s="180"/>
      <c r="G5" s="181"/>
      <c r="H5" s="181"/>
    </row>
    <row r="6" spans="1:8" x14ac:dyDescent="0.25">
      <c r="A6" s="297" t="s">
        <v>96</v>
      </c>
      <c r="B6" s="298"/>
      <c r="C6" s="298"/>
      <c r="D6" s="298"/>
      <c r="E6" s="298"/>
      <c r="F6" s="298"/>
      <c r="G6" s="298"/>
      <c r="H6" s="298"/>
    </row>
    <row r="7" spans="1:8" ht="18" x14ac:dyDescent="0.25">
      <c r="A7" s="182"/>
      <c r="B7" s="183"/>
      <c r="C7" s="183"/>
      <c r="D7" s="183"/>
      <c r="E7" s="184"/>
      <c r="F7" s="185"/>
      <c r="G7" s="185"/>
      <c r="H7" s="186" t="s">
        <v>97</v>
      </c>
    </row>
    <row r="8" spans="1:8" ht="25.5" x14ac:dyDescent="0.25">
      <c r="A8" s="187"/>
      <c r="B8" s="188"/>
      <c r="C8" s="188"/>
      <c r="D8" s="189"/>
      <c r="E8" s="190"/>
      <c r="F8" s="191" t="s">
        <v>106</v>
      </c>
      <c r="G8" s="191" t="s">
        <v>124</v>
      </c>
      <c r="H8" s="191" t="s">
        <v>126</v>
      </c>
    </row>
    <row r="9" spans="1:8" x14ac:dyDescent="0.25">
      <c r="A9" s="304" t="s">
        <v>0</v>
      </c>
      <c r="B9" s="307"/>
      <c r="C9" s="307"/>
      <c r="D9" s="307"/>
      <c r="E9" s="308"/>
      <c r="F9" s="233">
        <f t="shared" ref="F9" si="0">F10+F11</f>
        <v>3044755</v>
      </c>
      <c r="G9" s="233">
        <f>H9-F9</f>
        <v>189277.02000000002</v>
      </c>
      <c r="H9" s="233">
        <f>H10+H11</f>
        <v>3234032.02</v>
      </c>
    </row>
    <row r="10" spans="1:8" x14ac:dyDescent="0.25">
      <c r="A10" s="314" t="s">
        <v>60</v>
      </c>
      <c r="B10" s="315"/>
      <c r="C10" s="315"/>
      <c r="D10" s="315"/>
      <c r="E10" s="316"/>
      <c r="F10" s="290">
        <v>3042682.71</v>
      </c>
      <c r="G10" s="371">
        <f t="shared" ref="G10:G15" si="1">H10-F10</f>
        <v>185349.31000000006</v>
      </c>
      <c r="H10" s="290">
        <v>3228032.02</v>
      </c>
    </row>
    <row r="11" spans="1:8" x14ac:dyDescent="0.25">
      <c r="A11" s="317" t="s">
        <v>61</v>
      </c>
      <c r="B11" s="316"/>
      <c r="C11" s="316"/>
      <c r="D11" s="316"/>
      <c r="E11" s="316"/>
      <c r="F11" s="290">
        <v>2072.29</v>
      </c>
      <c r="G11" s="371">
        <f t="shared" si="1"/>
        <v>3927.71</v>
      </c>
      <c r="H11" s="290">
        <v>6000</v>
      </c>
    </row>
    <row r="12" spans="1:8" x14ac:dyDescent="0.25">
      <c r="A12" s="192" t="s">
        <v>3</v>
      </c>
      <c r="B12" s="193"/>
      <c r="C12" s="193"/>
      <c r="D12" s="193"/>
      <c r="E12" s="193"/>
      <c r="F12" s="233">
        <f t="shared" ref="F12" si="2">F13+F14</f>
        <v>3604132</v>
      </c>
      <c r="G12" s="233">
        <f t="shared" si="1"/>
        <v>271250</v>
      </c>
      <c r="H12" s="233">
        <f>H13+H14</f>
        <v>3875382</v>
      </c>
    </row>
    <row r="13" spans="1:8" x14ac:dyDescent="0.25">
      <c r="A13" s="318" t="s">
        <v>62</v>
      </c>
      <c r="B13" s="315"/>
      <c r="C13" s="315"/>
      <c r="D13" s="315"/>
      <c r="E13" s="315"/>
      <c r="F13" s="290">
        <v>3501132</v>
      </c>
      <c r="G13" s="371">
        <f t="shared" si="1"/>
        <v>0</v>
      </c>
      <c r="H13" s="289">
        <v>3501132</v>
      </c>
    </row>
    <row r="14" spans="1:8" x14ac:dyDescent="0.25">
      <c r="A14" s="319" t="s">
        <v>63</v>
      </c>
      <c r="B14" s="316"/>
      <c r="C14" s="316"/>
      <c r="D14" s="316"/>
      <c r="E14" s="316"/>
      <c r="F14" s="372">
        <v>103000</v>
      </c>
      <c r="G14" s="371">
        <f t="shared" si="1"/>
        <v>271250</v>
      </c>
      <c r="H14" s="289">
        <v>374250</v>
      </c>
    </row>
    <row r="15" spans="1:8" x14ac:dyDescent="0.25">
      <c r="A15" s="313" t="s">
        <v>98</v>
      </c>
      <c r="B15" s="307"/>
      <c r="C15" s="307"/>
      <c r="D15" s="307"/>
      <c r="E15" s="307"/>
      <c r="F15" s="233">
        <f t="shared" ref="F15" si="3">F9-F12</f>
        <v>-559377</v>
      </c>
      <c r="G15" s="233">
        <f t="shared" si="1"/>
        <v>-81972.979999999981</v>
      </c>
      <c r="H15" s="233">
        <f>H9-H12</f>
        <v>-641349.98</v>
      </c>
    </row>
    <row r="16" spans="1:8" ht="18" x14ac:dyDescent="0.25">
      <c r="A16" s="180"/>
      <c r="B16" s="194"/>
      <c r="C16" s="194"/>
      <c r="D16" s="194"/>
      <c r="E16" s="194"/>
      <c r="F16" s="195"/>
      <c r="G16" s="195"/>
      <c r="H16" s="195"/>
    </row>
    <row r="17" spans="1:8" x14ac:dyDescent="0.25">
      <c r="A17" s="297" t="s">
        <v>99</v>
      </c>
      <c r="B17" s="298"/>
      <c r="C17" s="298"/>
      <c r="D17" s="298"/>
      <c r="E17" s="298"/>
      <c r="F17" s="298"/>
      <c r="G17" s="298"/>
      <c r="H17" s="298"/>
    </row>
    <row r="18" spans="1:8" ht="18" x14ac:dyDescent="0.25">
      <c r="A18" s="180"/>
      <c r="B18" s="194"/>
      <c r="C18" s="194"/>
      <c r="D18" s="194"/>
      <c r="E18" s="194"/>
      <c r="F18" s="195"/>
      <c r="G18" s="195"/>
      <c r="H18" s="195"/>
    </row>
    <row r="19" spans="1:8" ht="25.5" x14ac:dyDescent="0.25">
      <c r="A19" s="187"/>
      <c r="B19" s="188"/>
      <c r="C19" s="188"/>
      <c r="D19" s="189"/>
      <c r="E19" s="190"/>
      <c r="F19" s="191" t="s">
        <v>106</v>
      </c>
      <c r="G19" s="191" t="s">
        <v>124</v>
      </c>
      <c r="H19" s="191" t="s">
        <v>126</v>
      </c>
    </row>
    <row r="20" spans="1:8" x14ac:dyDescent="0.25">
      <c r="A20" s="319" t="s">
        <v>64</v>
      </c>
      <c r="B20" s="316"/>
      <c r="C20" s="316"/>
      <c r="D20" s="316"/>
      <c r="E20" s="316"/>
      <c r="F20" s="235"/>
      <c r="G20" s="235"/>
      <c r="H20" s="234"/>
    </row>
    <row r="21" spans="1:8" x14ac:dyDescent="0.25">
      <c r="A21" s="319" t="s">
        <v>65</v>
      </c>
      <c r="B21" s="316"/>
      <c r="C21" s="316"/>
      <c r="D21" s="316"/>
      <c r="E21" s="316"/>
      <c r="F21" s="235"/>
      <c r="G21" s="235"/>
      <c r="H21" s="234"/>
    </row>
    <row r="22" spans="1:8" x14ac:dyDescent="0.25">
      <c r="A22" s="313" t="s">
        <v>100</v>
      </c>
      <c r="B22" s="307"/>
      <c r="C22" s="307"/>
      <c r="D22" s="307"/>
      <c r="E22" s="307"/>
      <c r="F22" s="233">
        <f t="shared" ref="F22:H22" si="4">F20-F21</f>
        <v>0</v>
      </c>
      <c r="G22" s="233">
        <f t="shared" si="4"/>
        <v>0</v>
      </c>
      <c r="H22" s="233">
        <f t="shared" si="4"/>
        <v>0</v>
      </c>
    </row>
    <row r="23" spans="1:8" x14ac:dyDescent="0.25">
      <c r="A23" s="313" t="s">
        <v>101</v>
      </c>
      <c r="B23" s="307"/>
      <c r="C23" s="307"/>
      <c r="D23" s="307"/>
      <c r="E23" s="307"/>
      <c r="F23" s="233">
        <f t="shared" ref="F23:H23" si="5">F15+F22</f>
        <v>-559377</v>
      </c>
      <c r="G23" s="233">
        <f t="shared" si="5"/>
        <v>-81972.979999999981</v>
      </c>
      <c r="H23" s="233">
        <f t="shared" si="5"/>
        <v>-641349.98</v>
      </c>
    </row>
    <row r="24" spans="1:8" ht="18" x14ac:dyDescent="0.25">
      <c r="A24" s="196"/>
      <c r="B24" s="194"/>
      <c r="C24" s="194"/>
      <c r="D24" s="194"/>
      <c r="E24" s="194"/>
      <c r="F24" s="195"/>
      <c r="G24" s="195"/>
      <c r="H24" s="195"/>
    </row>
    <row r="25" spans="1:8" x14ac:dyDescent="0.25">
      <c r="A25" s="297" t="s">
        <v>102</v>
      </c>
      <c r="B25" s="298"/>
      <c r="C25" s="298"/>
      <c r="D25" s="298"/>
      <c r="E25" s="298"/>
      <c r="F25" s="298"/>
      <c r="G25" s="298"/>
      <c r="H25" s="298"/>
    </row>
    <row r="26" spans="1:8" x14ac:dyDescent="0.25">
      <c r="A26" s="197"/>
      <c r="B26" s="198"/>
      <c r="C26" s="198"/>
      <c r="D26" s="198"/>
      <c r="E26" s="198"/>
      <c r="F26" s="198"/>
      <c r="G26" s="198"/>
      <c r="H26" s="198"/>
    </row>
    <row r="27" spans="1:8" ht="25.5" x14ac:dyDescent="0.25">
      <c r="A27" s="187"/>
      <c r="B27" s="188"/>
      <c r="C27" s="188"/>
      <c r="D27" s="189"/>
      <c r="E27" s="190"/>
      <c r="F27" s="191" t="s">
        <v>106</v>
      </c>
      <c r="G27" s="191" t="s">
        <v>124</v>
      </c>
      <c r="H27" s="191" t="s">
        <v>126</v>
      </c>
    </row>
    <row r="28" spans="1:8" ht="45" customHeight="1" x14ac:dyDescent="0.25">
      <c r="A28" s="299" t="s">
        <v>103</v>
      </c>
      <c r="B28" s="300"/>
      <c r="C28" s="300"/>
      <c r="D28" s="300"/>
      <c r="E28" s="301"/>
      <c r="F28" s="236">
        <v>559377</v>
      </c>
      <c r="G28" s="236">
        <v>81972.98</v>
      </c>
      <c r="H28" s="291">
        <v>641349.98</v>
      </c>
    </row>
    <row r="29" spans="1:8" x14ac:dyDescent="0.25">
      <c r="A29" s="302" t="s">
        <v>104</v>
      </c>
      <c r="B29" s="303"/>
      <c r="C29" s="303"/>
      <c r="D29" s="303"/>
      <c r="E29" s="303"/>
      <c r="F29" s="373">
        <v>0</v>
      </c>
      <c r="G29" s="373">
        <v>0</v>
      </c>
      <c r="H29" s="374">
        <v>0</v>
      </c>
    </row>
    <row r="30" spans="1:8" ht="50.25" customHeight="1" x14ac:dyDescent="0.25">
      <c r="A30" s="304" t="s">
        <v>105</v>
      </c>
      <c r="B30" s="305"/>
      <c r="C30" s="305"/>
      <c r="D30" s="305"/>
      <c r="E30" s="306"/>
      <c r="F30" s="237">
        <v>0</v>
      </c>
      <c r="G30" s="237">
        <v>0</v>
      </c>
      <c r="H30" s="238">
        <v>0</v>
      </c>
    </row>
    <row r="31" spans="1:8" x14ac:dyDescent="0.25">
      <c r="A31" s="199"/>
      <c r="B31" s="200"/>
      <c r="C31" s="200"/>
      <c r="D31" s="200"/>
      <c r="E31" s="200"/>
      <c r="F31" s="200"/>
      <c r="G31" s="200"/>
      <c r="H31" s="200"/>
    </row>
    <row r="32" spans="1:8" x14ac:dyDescent="0.25">
      <c r="A32" s="309"/>
      <c r="B32" s="310"/>
      <c r="C32" s="310"/>
      <c r="D32"/>
      <c r="E32"/>
      <c r="F32"/>
      <c r="G32"/>
      <c r="H32"/>
    </row>
    <row r="33" spans="1:8" x14ac:dyDescent="0.25">
      <c r="A33"/>
      <c r="B33"/>
      <c r="C33"/>
      <c r="D33"/>
      <c r="E33"/>
      <c r="F33"/>
      <c r="G33"/>
      <c r="H33"/>
    </row>
    <row r="34" spans="1:8" x14ac:dyDescent="0.25">
      <c r="A34"/>
      <c r="B34"/>
      <c r="C34"/>
      <c r="D34"/>
      <c r="E34"/>
      <c r="F34"/>
      <c r="G34"/>
      <c r="H34"/>
    </row>
  </sheetData>
  <mergeCells count="19">
    <mergeCell ref="A9:E9"/>
    <mergeCell ref="A32:C32"/>
    <mergeCell ref="A2:H2"/>
    <mergeCell ref="A4:H4"/>
    <mergeCell ref="A6:H6"/>
    <mergeCell ref="A23:E23"/>
    <mergeCell ref="A10:E10"/>
    <mergeCell ref="A11:E11"/>
    <mergeCell ref="A13:E13"/>
    <mergeCell ref="A15:E15"/>
    <mergeCell ref="A20:E20"/>
    <mergeCell ref="A21:E21"/>
    <mergeCell ref="A22:E22"/>
    <mergeCell ref="A14:E14"/>
    <mergeCell ref="A17:H17"/>
    <mergeCell ref="A25:H25"/>
    <mergeCell ref="A28:E28"/>
    <mergeCell ref="A29:E29"/>
    <mergeCell ref="A30:E30"/>
  </mergeCells>
  <pageMargins left="0.7" right="0.7" top="0.75" bottom="0.75" header="0.3" footer="0.3"/>
  <pageSetup paperSize="9"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3"/>
  <sheetViews>
    <sheetView workbookViewId="0">
      <selection activeCell="H29" sqref="H29"/>
    </sheetView>
  </sheetViews>
  <sheetFormatPr defaultRowHeight="15.75" x14ac:dyDescent="0.25"/>
  <cols>
    <col min="1" max="1" width="13.28515625" style="67" customWidth="1"/>
    <col min="2" max="2" width="9.140625" style="67" customWidth="1"/>
    <col min="3" max="6" width="9.140625" style="67"/>
    <col min="7" max="7" width="11" style="67" customWidth="1"/>
    <col min="8" max="8" width="15.85546875" style="67" customWidth="1"/>
    <col min="9" max="9" width="16.85546875" style="67" customWidth="1"/>
    <col min="10" max="10" width="15" style="67" customWidth="1"/>
    <col min="11" max="11" width="13.140625" style="67" bestFit="1" customWidth="1"/>
    <col min="12" max="12" width="15.42578125" style="67" customWidth="1"/>
    <col min="13" max="13" width="10.140625" style="67" bestFit="1" customWidth="1"/>
    <col min="14" max="16384" width="9.140625" style="67"/>
  </cols>
  <sheetData>
    <row r="1" spans="1:11" x14ac:dyDescent="0.25">
      <c r="A1" s="311" t="s">
        <v>127</v>
      </c>
      <c r="B1" s="311"/>
      <c r="C1" s="311"/>
      <c r="D1" s="311"/>
      <c r="E1" s="311"/>
      <c r="F1" s="311"/>
      <c r="G1" s="311"/>
      <c r="H1" s="311"/>
      <c r="I1" s="311"/>
      <c r="J1" s="311"/>
    </row>
    <row r="4" spans="1:11" x14ac:dyDescent="0.25">
      <c r="B4" s="311" t="s">
        <v>14</v>
      </c>
      <c r="C4" s="311"/>
      <c r="D4" s="311"/>
      <c r="E4" s="311"/>
      <c r="F4" s="311"/>
      <c r="G4" s="311"/>
    </row>
    <row r="5" spans="1:11" x14ac:dyDescent="0.25">
      <c r="B5" s="68"/>
      <c r="C5" s="68"/>
      <c r="D5" s="68"/>
      <c r="E5" s="68"/>
      <c r="F5" s="68"/>
      <c r="G5" s="68"/>
    </row>
    <row r="6" spans="1:11" x14ac:dyDescent="0.25">
      <c r="B6" s="68"/>
      <c r="C6" s="68"/>
      <c r="D6" s="311" t="s">
        <v>74</v>
      </c>
      <c r="E6" s="311"/>
      <c r="F6" s="311"/>
      <c r="G6" s="311"/>
    </row>
    <row r="7" spans="1:11" x14ac:dyDescent="0.25">
      <c r="B7" s="69"/>
      <c r="C7" s="69"/>
      <c r="D7" s="69"/>
      <c r="E7" s="69"/>
      <c r="F7" s="69"/>
      <c r="G7" s="69"/>
    </row>
    <row r="8" spans="1:11" x14ac:dyDescent="0.25">
      <c r="B8" s="255" t="s">
        <v>91</v>
      </c>
      <c r="C8" s="255"/>
      <c r="D8" s="255"/>
      <c r="E8" s="255"/>
      <c r="F8" s="255"/>
      <c r="G8" s="255"/>
    </row>
    <row r="11" spans="1:11" ht="63" x14ac:dyDescent="0.25">
      <c r="A11" s="70" t="s">
        <v>76</v>
      </c>
      <c r="B11" s="320" t="s">
        <v>75</v>
      </c>
      <c r="C11" s="320"/>
      <c r="D11" s="320"/>
      <c r="E11" s="320"/>
      <c r="F11" s="320"/>
      <c r="G11" s="320"/>
      <c r="H11" s="71" t="s">
        <v>88</v>
      </c>
      <c r="I11" s="71" t="s">
        <v>136</v>
      </c>
      <c r="J11" s="144" t="s">
        <v>126</v>
      </c>
    </row>
    <row r="12" spans="1:11" x14ac:dyDescent="0.25">
      <c r="A12" s="72">
        <v>0</v>
      </c>
      <c r="B12" s="321">
        <v>1</v>
      </c>
      <c r="C12" s="321"/>
      <c r="D12" s="321"/>
      <c r="E12" s="321"/>
      <c r="F12" s="321"/>
      <c r="G12" s="321"/>
      <c r="H12" s="72">
        <v>2</v>
      </c>
      <c r="I12" s="250">
        <v>3</v>
      </c>
      <c r="J12" s="250">
        <v>4</v>
      </c>
    </row>
    <row r="13" spans="1:11" x14ac:dyDescent="0.25">
      <c r="A13" s="77">
        <v>6</v>
      </c>
      <c r="B13" s="322" t="s">
        <v>1</v>
      </c>
      <c r="C13" s="323"/>
      <c r="D13" s="323"/>
      <c r="E13" s="323"/>
      <c r="F13" s="323"/>
      <c r="G13" s="324"/>
      <c r="H13" s="78">
        <v>3042682.71</v>
      </c>
      <c r="I13" s="78">
        <f>J13-H13</f>
        <v>185349.31000000006</v>
      </c>
      <c r="J13" s="78">
        <f>J14+J15+J16+J17+J18+J19</f>
        <v>3228032.02</v>
      </c>
    </row>
    <row r="14" spans="1:11" x14ac:dyDescent="0.25">
      <c r="A14" s="251">
        <v>63</v>
      </c>
      <c r="B14" s="325" t="s">
        <v>66</v>
      </c>
      <c r="C14" s="326"/>
      <c r="D14" s="326"/>
      <c r="E14" s="326"/>
      <c r="F14" s="326"/>
      <c r="G14" s="327"/>
      <c r="H14" s="252">
        <v>340735</v>
      </c>
      <c r="I14" s="252">
        <f>J14-H14</f>
        <v>105000</v>
      </c>
      <c r="J14" s="252">
        <v>445735</v>
      </c>
    </row>
    <row r="15" spans="1:11" x14ac:dyDescent="0.25">
      <c r="A15" s="251">
        <v>64</v>
      </c>
      <c r="B15" s="328" t="s">
        <v>32</v>
      </c>
      <c r="C15" s="329"/>
      <c r="D15" s="329"/>
      <c r="E15" s="329"/>
      <c r="F15" s="329"/>
      <c r="G15" s="330"/>
      <c r="H15" s="253">
        <v>700</v>
      </c>
      <c r="I15" s="252">
        <f t="shared" ref="I15:I19" si="0">J15-H15</f>
        <v>0</v>
      </c>
      <c r="J15" s="253">
        <v>700</v>
      </c>
    </row>
    <row r="16" spans="1:11" x14ac:dyDescent="0.25">
      <c r="A16" s="251">
        <v>65</v>
      </c>
      <c r="B16" s="328" t="s">
        <v>67</v>
      </c>
      <c r="C16" s="329"/>
      <c r="D16" s="329"/>
      <c r="E16" s="329"/>
      <c r="F16" s="329"/>
      <c r="G16" s="330"/>
      <c r="H16" s="253">
        <v>11300</v>
      </c>
      <c r="I16" s="252">
        <f t="shared" si="0"/>
        <v>24000</v>
      </c>
      <c r="J16" s="253">
        <v>35300</v>
      </c>
      <c r="K16" s="232"/>
    </row>
    <row r="17" spans="1:13" x14ac:dyDescent="0.25">
      <c r="A17" s="251">
        <v>66</v>
      </c>
      <c r="B17" s="328" t="s">
        <v>33</v>
      </c>
      <c r="C17" s="329"/>
      <c r="D17" s="329"/>
      <c r="E17" s="329"/>
      <c r="F17" s="329"/>
      <c r="G17" s="330"/>
      <c r="H17" s="253">
        <v>846294.58</v>
      </c>
      <c r="I17" s="252">
        <f t="shared" si="0"/>
        <v>-116000</v>
      </c>
      <c r="J17" s="253">
        <v>730294.58</v>
      </c>
    </row>
    <row r="18" spans="1:13" x14ac:dyDescent="0.25">
      <c r="A18" s="251">
        <v>67</v>
      </c>
      <c r="B18" s="328" t="s">
        <v>121</v>
      </c>
      <c r="C18" s="329"/>
      <c r="D18" s="329"/>
      <c r="E18" s="329"/>
      <c r="F18" s="329"/>
      <c r="G18" s="330"/>
      <c r="H18" s="253">
        <v>1843653.13</v>
      </c>
      <c r="I18" s="252">
        <f t="shared" si="0"/>
        <v>165785.78000000003</v>
      </c>
      <c r="J18" s="253">
        <v>2009438.91</v>
      </c>
      <c r="K18" s="227"/>
      <c r="L18" s="227"/>
    </row>
    <row r="19" spans="1:13" x14ac:dyDescent="0.25">
      <c r="A19" s="251">
        <v>68</v>
      </c>
      <c r="B19" s="328" t="s">
        <v>68</v>
      </c>
      <c r="C19" s="329"/>
      <c r="D19" s="329"/>
      <c r="E19" s="329"/>
      <c r="F19" s="329"/>
      <c r="G19" s="249"/>
      <c r="H19" s="253">
        <v>0</v>
      </c>
      <c r="I19" s="252">
        <f t="shared" si="0"/>
        <v>6563.53</v>
      </c>
      <c r="J19" s="253">
        <v>6563.53</v>
      </c>
    </row>
    <row r="20" spans="1:13" x14ac:dyDescent="0.25">
      <c r="A20" s="77">
        <v>7</v>
      </c>
      <c r="B20" s="331" t="s">
        <v>2</v>
      </c>
      <c r="C20" s="332"/>
      <c r="D20" s="332"/>
      <c r="E20" s="332"/>
      <c r="F20" s="332"/>
      <c r="G20" s="333"/>
      <c r="H20" s="80">
        <f>H21</f>
        <v>2072.29</v>
      </c>
      <c r="I20" s="80">
        <f>J20-H20</f>
        <v>3927.71</v>
      </c>
      <c r="J20" s="79">
        <v>6000</v>
      </c>
      <c r="L20" s="227"/>
    </row>
    <row r="21" spans="1:13" x14ac:dyDescent="0.25">
      <c r="A21" s="251">
        <v>72</v>
      </c>
      <c r="B21" s="328" t="s">
        <v>69</v>
      </c>
      <c r="C21" s="329"/>
      <c r="D21" s="329"/>
      <c r="E21" s="329"/>
      <c r="F21" s="329"/>
      <c r="G21" s="330"/>
      <c r="H21" s="254">
        <v>2072.29</v>
      </c>
      <c r="I21" s="254">
        <f>J21-H21</f>
        <v>3927.71</v>
      </c>
      <c r="J21" s="267">
        <v>6000</v>
      </c>
    </row>
    <row r="22" spans="1:13" x14ac:dyDescent="0.25">
      <c r="A22" s="337" t="s">
        <v>70</v>
      </c>
      <c r="B22" s="338"/>
      <c r="C22" s="338"/>
      <c r="D22" s="338"/>
      <c r="E22" s="338"/>
      <c r="F22" s="338"/>
      <c r="G22" s="339"/>
      <c r="H22" s="80">
        <f>H13+H20</f>
        <v>3044755</v>
      </c>
      <c r="I22" s="80">
        <f t="shared" ref="I22:J22" si="1">I13+I20</f>
        <v>189277.02000000005</v>
      </c>
      <c r="J22" s="80">
        <f t="shared" si="1"/>
        <v>3234032.02</v>
      </c>
    </row>
    <row r="24" spans="1:13" x14ac:dyDescent="0.25">
      <c r="I24" s="227"/>
    </row>
    <row r="25" spans="1:13" x14ac:dyDescent="0.25">
      <c r="K25" s="227"/>
      <c r="L25" s="227"/>
    </row>
    <row r="27" spans="1:13" ht="63" x14ac:dyDescent="0.25">
      <c r="A27" s="70" t="s">
        <v>76</v>
      </c>
      <c r="B27" s="320" t="s">
        <v>75</v>
      </c>
      <c r="C27" s="320"/>
      <c r="D27" s="320"/>
      <c r="E27" s="320"/>
      <c r="F27" s="320"/>
      <c r="G27" s="320"/>
      <c r="H27" s="71" t="s">
        <v>88</v>
      </c>
      <c r="I27" s="71" t="s">
        <v>136</v>
      </c>
      <c r="J27" s="144" t="s">
        <v>126</v>
      </c>
    </row>
    <row r="28" spans="1:13" x14ac:dyDescent="0.25">
      <c r="A28" s="72">
        <v>0</v>
      </c>
      <c r="B28" s="321">
        <v>1</v>
      </c>
      <c r="C28" s="321"/>
      <c r="D28" s="321"/>
      <c r="E28" s="321"/>
      <c r="F28" s="321"/>
      <c r="G28" s="321"/>
      <c r="H28" s="73">
        <v>2</v>
      </c>
      <c r="I28" s="250">
        <v>3</v>
      </c>
      <c r="J28" s="250">
        <v>4</v>
      </c>
    </row>
    <row r="29" spans="1:13" x14ac:dyDescent="0.25">
      <c r="A29" s="81">
        <v>3</v>
      </c>
      <c r="B29" s="346" t="s">
        <v>24</v>
      </c>
      <c r="C29" s="347"/>
      <c r="D29" s="347"/>
      <c r="E29" s="347"/>
      <c r="F29" s="347"/>
      <c r="G29" s="348"/>
      <c r="H29" s="82">
        <f>H30+H31+H32+H33</f>
        <v>3501132</v>
      </c>
      <c r="I29" s="82">
        <v>0</v>
      </c>
      <c r="J29" s="82">
        <f>J30+J31+J32+J33</f>
        <v>3501132</v>
      </c>
    </row>
    <row r="30" spans="1:13" x14ac:dyDescent="0.25">
      <c r="A30" s="74">
        <v>31</v>
      </c>
      <c r="B30" s="334" t="s">
        <v>6</v>
      </c>
      <c r="C30" s="335"/>
      <c r="D30" s="335"/>
      <c r="E30" s="335"/>
      <c r="F30" s="335"/>
      <c r="G30" s="336"/>
      <c r="H30" s="76">
        <v>2323000</v>
      </c>
      <c r="I30" s="269">
        <v>0</v>
      </c>
      <c r="J30" s="76">
        <v>2323000</v>
      </c>
      <c r="M30" s="227"/>
    </row>
    <row r="31" spans="1:13" x14ac:dyDescent="0.25">
      <c r="A31" s="74">
        <v>32</v>
      </c>
      <c r="B31" s="334" t="s">
        <v>7</v>
      </c>
      <c r="C31" s="335"/>
      <c r="D31" s="335"/>
      <c r="E31" s="335"/>
      <c r="F31" s="335"/>
      <c r="G31" s="336"/>
      <c r="H31" s="75">
        <v>1175000</v>
      </c>
      <c r="I31" s="269">
        <v>0</v>
      </c>
      <c r="J31" s="75">
        <v>1175000</v>
      </c>
      <c r="K31" s="227"/>
    </row>
    <row r="32" spans="1:13" x14ac:dyDescent="0.25">
      <c r="A32" s="74">
        <v>34</v>
      </c>
      <c r="B32" s="334" t="s">
        <v>71</v>
      </c>
      <c r="C32" s="335"/>
      <c r="D32" s="335"/>
      <c r="E32" s="335"/>
      <c r="F32" s="335"/>
      <c r="G32" s="336"/>
      <c r="H32" s="75">
        <v>3000</v>
      </c>
      <c r="I32" s="269">
        <v>0</v>
      </c>
      <c r="J32" s="75">
        <v>3000</v>
      </c>
      <c r="L32" s="227"/>
    </row>
    <row r="33" spans="1:10" x14ac:dyDescent="0.25">
      <c r="A33" s="74">
        <v>38</v>
      </c>
      <c r="B33" s="343" t="s">
        <v>44</v>
      </c>
      <c r="C33" s="344"/>
      <c r="D33" s="344"/>
      <c r="E33" s="344"/>
      <c r="F33" s="344"/>
      <c r="G33" s="345"/>
      <c r="H33" s="226">
        <v>132</v>
      </c>
      <c r="I33" s="269">
        <v>0</v>
      </c>
      <c r="J33" s="226">
        <v>132</v>
      </c>
    </row>
    <row r="34" spans="1:10" x14ac:dyDescent="0.25">
      <c r="A34" s="81">
        <v>4</v>
      </c>
      <c r="B34" s="346" t="s">
        <v>87</v>
      </c>
      <c r="C34" s="347"/>
      <c r="D34" s="347"/>
      <c r="E34" s="347"/>
      <c r="F34" s="347"/>
      <c r="G34" s="348"/>
      <c r="H34" s="84">
        <v>103000</v>
      </c>
      <c r="I34" s="84">
        <f>J34-H34</f>
        <v>271250</v>
      </c>
      <c r="J34" s="83">
        <f>J35+J36+J37</f>
        <v>374250</v>
      </c>
    </row>
    <row r="35" spans="1:10" x14ac:dyDescent="0.25">
      <c r="A35" s="74">
        <v>41</v>
      </c>
      <c r="B35" s="340" t="s">
        <v>128</v>
      </c>
      <c r="C35" s="341"/>
      <c r="D35" s="341"/>
      <c r="E35" s="341"/>
      <c r="F35" s="341"/>
      <c r="G35" s="342"/>
      <c r="H35" s="75">
        <v>3000</v>
      </c>
      <c r="I35" s="270">
        <f t="shared" ref="I35:I38" si="2">J35-H35</f>
        <v>0</v>
      </c>
      <c r="J35" s="268">
        <v>3000</v>
      </c>
    </row>
    <row r="36" spans="1:10" x14ac:dyDescent="0.25">
      <c r="A36" s="74">
        <v>42</v>
      </c>
      <c r="B36" s="334" t="s">
        <v>72</v>
      </c>
      <c r="C36" s="335"/>
      <c r="D36" s="335"/>
      <c r="E36" s="335"/>
      <c r="F36" s="335"/>
      <c r="G36" s="336"/>
      <c r="H36" s="75">
        <v>100000</v>
      </c>
      <c r="I36" s="270">
        <f t="shared" si="2"/>
        <v>130500</v>
      </c>
      <c r="J36" s="268">
        <v>230500</v>
      </c>
    </row>
    <row r="37" spans="1:10" x14ac:dyDescent="0.25">
      <c r="A37" s="74">
        <v>45</v>
      </c>
      <c r="B37" s="340" t="s">
        <v>73</v>
      </c>
      <c r="C37" s="341"/>
      <c r="D37" s="341"/>
      <c r="E37" s="341"/>
      <c r="F37" s="341"/>
      <c r="G37" s="342"/>
      <c r="H37" s="76">
        <v>0</v>
      </c>
      <c r="I37" s="270">
        <f t="shared" si="2"/>
        <v>140750</v>
      </c>
      <c r="J37" s="268">
        <v>140750</v>
      </c>
    </row>
    <row r="38" spans="1:10" x14ac:dyDescent="0.25">
      <c r="A38" s="337" t="s">
        <v>70</v>
      </c>
      <c r="B38" s="338"/>
      <c r="C38" s="338"/>
      <c r="D38" s="338"/>
      <c r="E38" s="338"/>
      <c r="F38" s="338"/>
      <c r="G38" s="339"/>
      <c r="H38" s="85">
        <f>H29+H34</f>
        <v>3604132</v>
      </c>
      <c r="I38" s="84">
        <f t="shared" si="2"/>
        <v>271250</v>
      </c>
      <c r="J38" s="85">
        <f>J29+J34</f>
        <v>3875382</v>
      </c>
    </row>
    <row r="40" spans="1:10" x14ac:dyDescent="0.25">
      <c r="H40" s="227"/>
      <c r="I40" s="227"/>
      <c r="J40" s="227"/>
    </row>
    <row r="41" spans="1:10" x14ac:dyDescent="0.25">
      <c r="H41" s="227"/>
      <c r="I41" s="227"/>
      <c r="J41" s="227"/>
    </row>
    <row r="42" spans="1:10" x14ac:dyDescent="0.25">
      <c r="H42" s="227"/>
      <c r="I42" s="227"/>
      <c r="J42" s="227"/>
    </row>
    <row r="43" spans="1:10" x14ac:dyDescent="0.25">
      <c r="H43" s="227"/>
      <c r="I43" s="227"/>
      <c r="J43" s="227"/>
    </row>
  </sheetData>
  <mergeCells count="27">
    <mergeCell ref="A1:J1"/>
    <mergeCell ref="B4:G4"/>
    <mergeCell ref="D6:G6"/>
    <mergeCell ref="B31:G31"/>
    <mergeCell ref="A38:G38"/>
    <mergeCell ref="B35:G35"/>
    <mergeCell ref="B36:G36"/>
    <mergeCell ref="B37:G37"/>
    <mergeCell ref="B33:G33"/>
    <mergeCell ref="B34:G34"/>
    <mergeCell ref="B32:G32"/>
    <mergeCell ref="B28:G28"/>
    <mergeCell ref="B29:G29"/>
    <mergeCell ref="B30:G30"/>
    <mergeCell ref="B19:F19"/>
    <mergeCell ref="A22:G22"/>
    <mergeCell ref="B27:G27"/>
    <mergeCell ref="B16:G16"/>
    <mergeCell ref="B17:G17"/>
    <mergeCell ref="B20:G20"/>
    <mergeCell ref="B21:G21"/>
    <mergeCell ref="B18:G18"/>
    <mergeCell ref="B11:G11"/>
    <mergeCell ref="B12:G12"/>
    <mergeCell ref="B13:G13"/>
    <mergeCell ref="B14:G14"/>
    <mergeCell ref="B15:G15"/>
  </mergeCells>
  <pageMargins left="0.7" right="0.7" top="0.75" bottom="0.75" header="0.3" footer="0.3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6"/>
  <sheetViews>
    <sheetView topLeftCell="A25" zoomScaleNormal="100" workbookViewId="0">
      <selection activeCell="E76" sqref="E76"/>
    </sheetView>
  </sheetViews>
  <sheetFormatPr defaultColWidth="16.5703125" defaultRowHeight="15.75" x14ac:dyDescent="0.2"/>
  <cols>
    <col min="1" max="1" width="8.5703125" style="1" customWidth="1"/>
    <col min="2" max="2" width="10.85546875" style="1" customWidth="1"/>
    <col min="3" max="3" width="8.5703125" style="1" customWidth="1"/>
    <col min="4" max="4" width="44.85546875" style="1" customWidth="1"/>
    <col min="5" max="5" width="16.140625" style="1" customWidth="1"/>
    <col min="6" max="6" width="14.85546875" style="1" customWidth="1"/>
    <col min="7" max="7" width="14.85546875" style="52" customWidth="1"/>
    <col min="8" max="10" width="16.5703125" style="52"/>
    <col min="11" max="16384" width="16.5703125" style="1"/>
  </cols>
  <sheetData>
    <row r="1" spans="1:14" ht="53.25" customHeight="1" x14ac:dyDescent="0.25">
      <c r="A1" s="349" t="s">
        <v>127</v>
      </c>
      <c r="B1" s="349"/>
      <c r="C1" s="349"/>
      <c r="D1" s="349"/>
      <c r="E1" s="349"/>
      <c r="F1" s="349"/>
      <c r="G1" s="349"/>
      <c r="H1" s="349"/>
      <c r="I1" s="349"/>
      <c r="J1" s="349"/>
    </row>
    <row r="4" spans="1:14" ht="31.5" customHeight="1" x14ac:dyDescent="0.2">
      <c r="A4" s="350" t="s">
        <v>92</v>
      </c>
      <c r="B4" s="350"/>
      <c r="C4" s="350"/>
      <c r="D4" s="350"/>
      <c r="E4" s="350"/>
      <c r="F4" s="350"/>
      <c r="G4" s="51"/>
    </row>
    <row r="5" spans="1:14" ht="15.75" customHeight="1" x14ac:dyDescent="0.2">
      <c r="A5" s="353" t="s">
        <v>1</v>
      </c>
      <c r="B5" s="354"/>
      <c r="C5" s="354"/>
      <c r="D5" s="354"/>
      <c r="E5" s="354"/>
      <c r="F5" s="354"/>
    </row>
    <row r="6" spans="1:14" s="4" customFormat="1" ht="63" x14ac:dyDescent="0.2">
      <c r="A6" s="2" t="s">
        <v>15</v>
      </c>
      <c r="B6" s="2" t="s">
        <v>36</v>
      </c>
      <c r="C6" s="2" t="s">
        <v>77</v>
      </c>
      <c r="D6" s="3" t="s">
        <v>4</v>
      </c>
      <c r="E6" s="71" t="s">
        <v>88</v>
      </c>
      <c r="F6" s="71" t="s">
        <v>124</v>
      </c>
      <c r="G6" s="144" t="s">
        <v>129</v>
      </c>
      <c r="H6" s="52"/>
      <c r="I6" s="52"/>
      <c r="J6" s="52"/>
      <c r="K6" s="1"/>
      <c r="L6" s="1"/>
      <c r="M6" s="1"/>
      <c r="N6" s="1"/>
    </row>
    <row r="7" spans="1:14" s="4" customFormat="1" x14ac:dyDescent="0.2">
      <c r="A7" s="352">
        <v>1</v>
      </c>
      <c r="B7" s="352"/>
      <c r="C7" s="352"/>
      <c r="D7" s="352"/>
      <c r="E7" s="145">
        <v>2</v>
      </c>
      <c r="F7" s="5">
        <v>3</v>
      </c>
      <c r="G7" s="5">
        <v>4</v>
      </c>
      <c r="H7" s="52"/>
      <c r="I7" s="52"/>
      <c r="J7" s="52"/>
      <c r="K7" s="1"/>
      <c r="L7" s="1"/>
      <c r="M7" s="1"/>
      <c r="N7" s="1"/>
    </row>
    <row r="8" spans="1:14" s="7" customFormat="1" x14ac:dyDescent="0.2">
      <c r="A8" s="228">
        <v>6</v>
      </c>
      <c r="B8" s="229"/>
      <c r="C8" s="228"/>
      <c r="D8" s="230" t="s">
        <v>122</v>
      </c>
      <c r="E8" s="231">
        <f>E10+E13+E19+E23+E26+E29+E31</f>
        <v>3042682.71</v>
      </c>
      <c r="F8" s="231">
        <f t="shared" ref="F8:G8" si="0">F10+F13+F19+F23+F26+F29+F31</f>
        <v>185349.31000000003</v>
      </c>
      <c r="G8" s="231">
        <f t="shared" si="0"/>
        <v>3228032.02</v>
      </c>
      <c r="H8" s="53"/>
      <c r="I8" s="53"/>
      <c r="J8" s="53"/>
      <c r="K8" s="6"/>
      <c r="L8" s="6"/>
      <c r="M8" s="6"/>
      <c r="N8" s="6"/>
    </row>
    <row r="9" spans="1:14" s="4" customFormat="1" ht="31.5" x14ac:dyDescent="0.2">
      <c r="A9" s="13"/>
      <c r="B9" s="48">
        <v>63</v>
      </c>
      <c r="C9" s="239"/>
      <c r="D9" s="20" t="s">
        <v>12</v>
      </c>
      <c r="E9" s="22">
        <v>240735</v>
      </c>
      <c r="F9" s="225">
        <f>G9-E9</f>
        <v>-100000</v>
      </c>
      <c r="G9" s="225">
        <v>140735</v>
      </c>
      <c r="H9" s="52"/>
      <c r="I9" s="52"/>
      <c r="J9" s="52"/>
      <c r="K9" s="1"/>
      <c r="L9" s="1"/>
      <c r="M9" s="1"/>
      <c r="N9" s="1"/>
    </row>
    <row r="10" spans="1:14" s="7" customFormat="1" x14ac:dyDescent="0.2">
      <c r="A10" s="8"/>
      <c r="B10" s="9"/>
      <c r="C10" s="10">
        <v>52</v>
      </c>
      <c r="D10" s="11" t="s">
        <v>16</v>
      </c>
      <c r="E10" s="12">
        <f>E9</f>
        <v>240735</v>
      </c>
      <c r="F10" s="12">
        <f t="shared" ref="F10:G10" si="1">F9</f>
        <v>-100000</v>
      </c>
      <c r="G10" s="12">
        <f t="shared" si="1"/>
        <v>140735</v>
      </c>
      <c r="H10" s="53"/>
      <c r="I10" s="53"/>
      <c r="J10" s="53"/>
      <c r="K10" s="6"/>
      <c r="L10" s="6"/>
      <c r="M10" s="6"/>
      <c r="N10" s="6"/>
    </row>
    <row r="11" spans="1:14" s="7" customFormat="1" x14ac:dyDescent="0.2">
      <c r="A11" s="171">
        <v>6</v>
      </c>
      <c r="B11" s="172"/>
      <c r="C11" s="171"/>
      <c r="D11" s="173" t="s">
        <v>1</v>
      </c>
      <c r="E11" s="169">
        <v>100000</v>
      </c>
      <c r="F11" s="263">
        <v>205000</v>
      </c>
      <c r="G11" s="170">
        <f>G12</f>
        <v>305000</v>
      </c>
      <c r="H11" s="53"/>
      <c r="I11" s="53"/>
      <c r="J11" s="53"/>
      <c r="K11" s="6"/>
      <c r="L11" s="6"/>
      <c r="M11" s="6"/>
      <c r="N11" s="6"/>
    </row>
    <row r="12" spans="1:14" s="7" customFormat="1" ht="31.5" x14ac:dyDescent="0.2">
      <c r="A12" s="13"/>
      <c r="B12" s="14">
        <v>63</v>
      </c>
      <c r="C12" s="15"/>
      <c r="D12" s="16" t="s">
        <v>12</v>
      </c>
      <c r="E12" s="21">
        <v>100000</v>
      </c>
      <c r="F12" s="225">
        <f>G12-E12</f>
        <v>205000</v>
      </c>
      <c r="G12" s="225">
        <v>305000</v>
      </c>
      <c r="H12" s="53"/>
      <c r="I12" s="53"/>
      <c r="J12" s="53"/>
      <c r="K12" s="6"/>
      <c r="L12" s="6"/>
      <c r="M12" s="6"/>
      <c r="N12" s="6"/>
    </row>
    <row r="13" spans="1:14" s="7" customFormat="1" x14ac:dyDescent="0.2">
      <c r="A13" s="8"/>
      <c r="B13" s="9"/>
      <c r="C13" s="10">
        <v>51</v>
      </c>
      <c r="D13" s="149" t="s">
        <v>89</v>
      </c>
      <c r="E13" s="12">
        <f>E11</f>
        <v>100000</v>
      </c>
      <c r="F13" s="262">
        <f>G13-E13</f>
        <v>205000</v>
      </c>
      <c r="G13" s="12">
        <f>G12</f>
        <v>305000</v>
      </c>
      <c r="H13" s="53"/>
      <c r="I13" s="53"/>
      <c r="J13" s="53"/>
      <c r="K13" s="6"/>
      <c r="L13" s="6"/>
      <c r="M13" s="6"/>
      <c r="N13" s="6"/>
    </row>
    <row r="14" spans="1:14" s="7" customFormat="1" x14ac:dyDescent="0.2">
      <c r="A14" s="171">
        <v>6</v>
      </c>
      <c r="B14" s="172"/>
      <c r="C14" s="171"/>
      <c r="D14" s="173" t="s">
        <v>1</v>
      </c>
      <c r="E14" s="169">
        <f>E15+E16+E17</f>
        <v>849994.58</v>
      </c>
      <c r="F14" s="169">
        <f>F15+F16+F17+F18</f>
        <v>-85436.47</v>
      </c>
      <c r="G14" s="169">
        <f>G15+G16+G17+G18</f>
        <v>764558.11</v>
      </c>
      <c r="H14" s="53"/>
      <c r="I14" s="53"/>
      <c r="J14" s="53"/>
      <c r="K14" s="6"/>
      <c r="L14" s="6"/>
      <c r="M14" s="6"/>
      <c r="N14" s="6"/>
    </row>
    <row r="15" spans="1:14" s="18" customFormat="1" x14ac:dyDescent="0.2">
      <c r="A15" s="13"/>
      <c r="B15" s="19">
        <v>64</v>
      </c>
      <c r="C15" s="147"/>
      <c r="D15" s="20" t="s">
        <v>32</v>
      </c>
      <c r="E15" s="21">
        <v>700</v>
      </c>
      <c r="F15" s="225">
        <v>0</v>
      </c>
      <c r="G15" s="225">
        <v>700</v>
      </c>
      <c r="H15" s="54"/>
      <c r="I15" s="54"/>
      <c r="J15" s="54"/>
      <c r="K15" s="17"/>
      <c r="L15" s="17"/>
      <c r="M15" s="17"/>
      <c r="N15" s="17"/>
    </row>
    <row r="16" spans="1:14" s="7" customFormat="1" x14ac:dyDescent="0.2">
      <c r="A16" s="30"/>
      <c r="B16" s="26">
        <v>65</v>
      </c>
      <c r="C16" s="27"/>
      <c r="D16" s="20" t="s">
        <v>39</v>
      </c>
      <c r="E16" s="46">
        <v>3000</v>
      </c>
      <c r="F16" s="225">
        <f>G16-E16</f>
        <v>24000</v>
      </c>
      <c r="G16" s="225">
        <v>27000</v>
      </c>
      <c r="H16" s="53"/>
      <c r="I16" s="53"/>
      <c r="J16" s="53"/>
      <c r="K16" s="6"/>
      <c r="L16" s="6"/>
      <c r="M16" s="6"/>
      <c r="N16" s="6"/>
    </row>
    <row r="17" spans="1:14" s="7" customFormat="1" ht="31.5" x14ac:dyDescent="0.2">
      <c r="A17" s="13"/>
      <c r="B17" s="48">
        <v>66</v>
      </c>
      <c r="C17" s="239"/>
      <c r="D17" s="20" t="s">
        <v>9</v>
      </c>
      <c r="E17" s="46">
        <v>846294.58</v>
      </c>
      <c r="F17" s="225">
        <f>G17-E17</f>
        <v>-116000</v>
      </c>
      <c r="G17" s="225">
        <f>E17-116000</f>
        <v>730294.58</v>
      </c>
      <c r="H17" s="53"/>
      <c r="I17" s="53"/>
      <c r="J17" s="53"/>
      <c r="K17" s="6"/>
      <c r="L17" s="6"/>
      <c r="M17" s="6"/>
      <c r="N17" s="6"/>
    </row>
    <row r="18" spans="1:14" s="7" customFormat="1" x14ac:dyDescent="0.2">
      <c r="A18" s="30"/>
      <c r="B18" s="26">
        <v>68</v>
      </c>
      <c r="C18" s="27"/>
      <c r="D18" s="20" t="s">
        <v>68</v>
      </c>
      <c r="E18" s="46">
        <v>0</v>
      </c>
      <c r="F18" s="225">
        <v>6563.53</v>
      </c>
      <c r="G18" s="225">
        <v>6563.53</v>
      </c>
      <c r="H18" s="53"/>
      <c r="I18" s="53"/>
      <c r="J18" s="53"/>
      <c r="K18" s="6"/>
      <c r="L18" s="6"/>
      <c r="M18" s="6"/>
      <c r="N18" s="6"/>
    </row>
    <row r="19" spans="1:14" s="7" customFormat="1" x14ac:dyDescent="0.2">
      <c r="A19" s="23"/>
      <c r="B19" s="24"/>
      <c r="C19" s="10">
        <v>31</v>
      </c>
      <c r="D19" s="11" t="s">
        <v>18</v>
      </c>
      <c r="E19" s="12">
        <f>E14</f>
        <v>849994.58</v>
      </c>
      <c r="F19" s="12">
        <f t="shared" ref="F19:G19" si="2">F14</f>
        <v>-85436.47</v>
      </c>
      <c r="G19" s="12">
        <f t="shared" si="2"/>
        <v>764558.11</v>
      </c>
      <c r="H19" s="53"/>
      <c r="I19" s="53"/>
      <c r="J19" s="53"/>
      <c r="K19" s="6"/>
      <c r="L19" s="6"/>
      <c r="M19" s="6"/>
      <c r="N19" s="6"/>
    </row>
    <row r="20" spans="1:14" s="7" customFormat="1" x14ac:dyDescent="0.2">
      <c r="A20" s="171">
        <v>6</v>
      </c>
      <c r="B20" s="172"/>
      <c r="C20" s="171"/>
      <c r="D20" s="173" t="s">
        <v>1</v>
      </c>
      <c r="E20" s="169">
        <f>E21+E22</f>
        <v>1747831.72</v>
      </c>
      <c r="F20" s="264">
        <v>0</v>
      </c>
      <c r="G20" s="169">
        <f>E20</f>
        <v>1747831.72</v>
      </c>
      <c r="H20" s="53"/>
      <c r="I20" s="53"/>
      <c r="J20" s="53"/>
      <c r="K20" s="6"/>
      <c r="L20" s="6"/>
      <c r="M20" s="6"/>
      <c r="N20" s="6"/>
    </row>
    <row r="21" spans="1:14" s="18" customFormat="1" x14ac:dyDescent="0.2">
      <c r="A21" s="25"/>
      <c r="B21" s="256">
        <v>65</v>
      </c>
      <c r="C21" s="147"/>
      <c r="D21" s="257" t="s">
        <v>39</v>
      </c>
      <c r="E21" s="21">
        <v>6000</v>
      </c>
      <c r="F21" s="225">
        <v>0</v>
      </c>
      <c r="G21" s="266">
        <v>6000</v>
      </c>
      <c r="H21" s="54"/>
      <c r="I21" s="54"/>
      <c r="J21" s="54"/>
      <c r="K21" s="17"/>
      <c r="L21" s="17"/>
      <c r="M21" s="17"/>
      <c r="N21" s="17"/>
    </row>
    <row r="22" spans="1:14" s="7" customFormat="1" ht="31.5" x14ac:dyDescent="0.2">
      <c r="A22" s="13"/>
      <c r="B22" s="48">
        <v>67</v>
      </c>
      <c r="C22" s="239"/>
      <c r="D22" s="20" t="s">
        <v>5</v>
      </c>
      <c r="E22" s="22">
        <v>1741831.72</v>
      </c>
      <c r="F22" s="225">
        <f>G22-E22</f>
        <v>63914.780000000028</v>
      </c>
      <c r="G22" s="225">
        <v>1805746.5</v>
      </c>
      <c r="H22" s="53"/>
      <c r="I22" s="53"/>
      <c r="J22" s="53"/>
      <c r="K22" s="6"/>
      <c r="L22" s="6"/>
      <c r="M22" s="6"/>
      <c r="N22" s="6"/>
    </row>
    <row r="23" spans="1:14" s="7" customFormat="1" x14ac:dyDescent="0.2">
      <c r="A23" s="28"/>
      <c r="B23" s="29"/>
      <c r="C23" s="10">
        <v>43</v>
      </c>
      <c r="D23" s="11" t="s">
        <v>17</v>
      </c>
      <c r="E23" s="12">
        <f>E21+E22</f>
        <v>1747831.72</v>
      </c>
      <c r="F23" s="12">
        <f t="shared" ref="F23:G23" si="3">F21+F22</f>
        <v>63914.780000000028</v>
      </c>
      <c r="G23" s="12">
        <f t="shared" si="3"/>
        <v>1811746.5</v>
      </c>
      <c r="H23" s="53"/>
      <c r="I23" s="53"/>
      <c r="J23" s="53"/>
      <c r="K23" s="6"/>
      <c r="L23" s="6"/>
      <c r="M23" s="6"/>
      <c r="N23" s="6"/>
    </row>
    <row r="24" spans="1:14" s="7" customFormat="1" ht="30.75" customHeight="1" x14ac:dyDescent="0.2">
      <c r="A24" s="171">
        <v>6</v>
      </c>
      <c r="B24" s="172"/>
      <c r="C24" s="171"/>
      <c r="D24" s="173" t="s">
        <v>1</v>
      </c>
      <c r="E24" s="169">
        <f t="shared" ref="E24" si="4">E25</f>
        <v>29988.41</v>
      </c>
      <c r="F24" s="169">
        <v>0</v>
      </c>
      <c r="G24" s="169">
        <v>29988.41</v>
      </c>
      <c r="H24" s="53"/>
      <c r="I24" s="53"/>
      <c r="J24" s="53"/>
      <c r="K24" s="6"/>
      <c r="L24" s="6"/>
      <c r="M24" s="6"/>
      <c r="N24" s="6"/>
    </row>
    <row r="25" spans="1:14" s="4" customFormat="1" ht="31.5" x14ac:dyDescent="0.2">
      <c r="A25" s="13"/>
      <c r="B25" s="48">
        <v>67</v>
      </c>
      <c r="C25" s="239"/>
      <c r="D25" s="20" t="s">
        <v>5</v>
      </c>
      <c r="E25" s="22">
        <v>29988.41</v>
      </c>
      <c r="F25" s="148">
        <v>0</v>
      </c>
      <c r="G25" s="22">
        <v>29988.41</v>
      </c>
      <c r="H25" s="52"/>
      <c r="I25" s="52"/>
      <c r="J25" s="52"/>
      <c r="K25" s="1"/>
      <c r="L25" s="1"/>
      <c r="M25" s="1"/>
      <c r="N25" s="1"/>
    </row>
    <row r="26" spans="1:14" s="4" customFormat="1" x14ac:dyDescent="0.2">
      <c r="A26" s="8"/>
      <c r="B26" s="8"/>
      <c r="C26" s="10" t="s">
        <v>19</v>
      </c>
      <c r="D26" s="11" t="s">
        <v>20</v>
      </c>
      <c r="E26" s="12">
        <f>E25</f>
        <v>29988.41</v>
      </c>
      <c r="F26" s="12">
        <v>0</v>
      </c>
      <c r="G26" s="12">
        <f>G25</f>
        <v>29988.41</v>
      </c>
      <c r="H26" s="52"/>
      <c r="I26" s="52"/>
      <c r="J26" s="52"/>
      <c r="K26" s="1"/>
      <c r="L26" s="1"/>
      <c r="M26" s="1"/>
      <c r="N26" s="1"/>
    </row>
    <row r="27" spans="1:14" s="4" customFormat="1" x14ac:dyDescent="0.2">
      <c r="A27" s="171">
        <v>6</v>
      </c>
      <c r="B27" s="172"/>
      <c r="C27" s="171"/>
      <c r="D27" s="173" t="s">
        <v>1</v>
      </c>
      <c r="E27" s="169">
        <f t="shared" ref="E27" si="5">E28</f>
        <v>71833</v>
      </c>
      <c r="F27" s="169">
        <f>G27-E27</f>
        <v>101871</v>
      </c>
      <c r="G27" s="169">
        <v>173704</v>
      </c>
      <c r="H27" s="52"/>
      <c r="I27" s="52"/>
      <c r="J27" s="52"/>
      <c r="K27" s="1"/>
      <c r="L27" s="1"/>
      <c r="M27" s="1"/>
      <c r="N27" s="1"/>
    </row>
    <row r="28" spans="1:14" s="32" customFormat="1" ht="31.5" x14ac:dyDescent="0.2">
      <c r="A28" s="13"/>
      <c r="B28" s="48">
        <v>67</v>
      </c>
      <c r="C28" s="239"/>
      <c r="D28" s="20" t="s">
        <v>5</v>
      </c>
      <c r="E28" s="22">
        <v>71833</v>
      </c>
      <c r="F28" s="225">
        <f>G28-E28</f>
        <v>101871</v>
      </c>
      <c r="G28" s="225">
        <v>173704</v>
      </c>
      <c r="H28" s="50"/>
      <c r="I28" s="50"/>
      <c r="J28" s="50"/>
      <c r="K28" s="31"/>
      <c r="L28" s="31"/>
      <c r="M28" s="31"/>
      <c r="N28" s="31"/>
    </row>
    <row r="29" spans="1:14" s="32" customFormat="1" x14ac:dyDescent="0.2">
      <c r="A29" s="8"/>
      <c r="B29" s="8"/>
      <c r="C29" s="10">
        <v>44</v>
      </c>
      <c r="D29" s="11" t="s">
        <v>43</v>
      </c>
      <c r="E29" s="12">
        <f>E28</f>
        <v>71833</v>
      </c>
      <c r="F29" s="12">
        <f>F28</f>
        <v>101871</v>
      </c>
      <c r="G29" s="12">
        <v>173704</v>
      </c>
      <c r="H29" s="50"/>
      <c r="I29" s="50"/>
      <c r="J29" s="50"/>
      <c r="K29" s="31"/>
      <c r="L29" s="31"/>
      <c r="M29" s="31"/>
      <c r="N29" s="31"/>
    </row>
    <row r="30" spans="1:14" s="32" customFormat="1" x14ac:dyDescent="0.2">
      <c r="A30" s="171">
        <v>6</v>
      </c>
      <c r="B30" s="172"/>
      <c r="C30" s="171"/>
      <c r="D30" s="173" t="s">
        <v>1</v>
      </c>
      <c r="E30" s="169">
        <f t="shared" ref="E30" si="6">E31</f>
        <v>2300</v>
      </c>
      <c r="F30" s="265">
        <v>0</v>
      </c>
      <c r="G30" s="169">
        <f>E30</f>
        <v>2300</v>
      </c>
      <c r="H30" s="50"/>
      <c r="I30" s="50"/>
      <c r="J30" s="50"/>
      <c r="K30" s="31"/>
      <c r="L30" s="31"/>
      <c r="M30" s="31"/>
      <c r="N30" s="31"/>
    </row>
    <row r="31" spans="1:14" s="4" customFormat="1" x14ac:dyDescent="0.2">
      <c r="A31" s="25"/>
      <c r="B31" s="256">
        <v>65</v>
      </c>
      <c r="C31" s="147"/>
      <c r="D31" s="257" t="s">
        <v>39</v>
      </c>
      <c r="E31" s="21">
        <v>2300</v>
      </c>
      <c r="F31" s="225">
        <v>0</v>
      </c>
      <c r="G31" s="22">
        <f t="shared" ref="G31" si="7">E31</f>
        <v>2300</v>
      </c>
      <c r="H31" s="52"/>
      <c r="I31" s="52"/>
      <c r="J31" s="52"/>
      <c r="K31" s="1"/>
      <c r="L31" s="1"/>
      <c r="M31" s="1"/>
      <c r="N31" s="1"/>
    </row>
    <row r="32" spans="1:14" s="4" customFormat="1" ht="31.5" x14ac:dyDescent="0.2">
      <c r="A32" s="151">
        <v>7</v>
      </c>
      <c r="B32" s="166"/>
      <c r="C32" s="167"/>
      <c r="D32" s="168" t="s">
        <v>2</v>
      </c>
      <c r="E32" s="169">
        <f t="shared" ref="E32" si="8">E33</f>
        <v>2072.29</v>
      </c>
      <c r="F32" s="169">
        <f>G32-E32</f>
        <v>3927.71</v>
      </c>
      <c r="G32" s="169">
        <v>6000</v>
      </c>
      <c r="H32" s="52"/>
      <c r="I32" s="52"/>
      <c r="J32" s="52"/>
      <c r="K32" s="1"/>
      <c r="L32" s="1"/>
      <c r="M32" s="1"/>
      <c r="N32" s="1"/>
    </row>
    <row r="33" spans="1:14" s="4" customFormat="1" x14ac:dyDescent="0.2">
      <c r="A33" s="25"/>
      <c r="B33" s="30">
        <v>72</v>
      </c>
      <c r="C33" s="27"/>
      <c r="D33" s="257" t="s">
        <v>38</v>
      </c>
      <c r="E33" s="21">
        <v>2072.29</v>
      </c>
      <c r="F33" s="22">
        <f t="shared" ref="F33:F34" si="9">G33-E33</f>
        <v>3927.71</v>
      </c>
      <c r="G33" s="21">
        <v>6000</v>
      </c>
      <c r="H33" s="52"/>
      <c r="I33" s="52"/>
      <c r="J33" s="52"/>
      <c r="K33" s="1"/>
      <c r="L33" s="1"/>
      <c r="M33" s="1"/>
      <c r="N33" s="1"/>
    </row>
    <row r="34" spans="1:14" s="4" customFormat="1" ht="31.5" x14ac:dyDescent="0.2">
      <c r="A34" s="23"/>
      <c r="B34" s="33"/>
      <c r="C34" s="10">
        <v>71</v>
      </c>
      <c r="D34" s="11" t="s">
        <v>40</v>
      </c>
      <c r="E34" s="12">
        <f>E31+E32</f>
        <v>4372.29</v>
      </c>
      <c r="F34" s="45">
        <f t="shared" si="9"/>
        <v>3927.71</v>
      </c>
      <c r="G34" s="45">
        <f>G32+G30</f>
        <v>8300</v>
      </c>
      <c r="H34" s="52"/>
      <c r="I34" s="52"/>
      <c r="J34" s="52"/>
      <c r="K34" s="1"/>
      <c r="L34" s="1"/>
      <c r="M34" s="1"/>
      <c r="N34" s="1"/>
    </row>
    <row r="35" spans="1:14" s="4" customFormat="1" x14ac:dyDescent="0.2">
      <c r="A35" s="357" t="s">
        <v>31</v>
      </c>
      <c r="B35" s="357"/>
      <c r="C35" s="357"/>
      <c r="D35" s="357"/>
      <c r="E35" s="34">
        <f>E8+E32</f>
        <v>3044755</v>
      </c>
      <c r="F35" s="34">
        <f>F8+F32</f>
        <v>189277.02000000002</v>
      </c>
      <c r="G35" s="34">
        <f t="shared" ref="G35" si="10">G8+G32</f>
        <v>3234032.02</v>
      </c>
      <c r="H35" s="52"/>
      <c r="I35" s="52"/>
      <c r="J35" s="52"/>
      <c r="K35" s="1"/>
      <c r="L35" s="1"/>
      <c r="M35" s="1"/>
      <c r="N35" s="1"/>
    </row>
    <row r="36" spans="1:14" s="4" customFormat="1" ht="24" customHeight="1" x14ac:dyDescent="0.2">
      <c r="A36" s="35"/>
      <c r="B36" s="35"/>
      <c r="C36" s="35"/>
      <c r="D36" s="35"/>
      <c r="E36" s="36"/>
      <c r="F36" s="52"/>
      <c r="G36" s="52"/>
      <c r="H36" s="52"/>
      <c r="I36" s="52"/>
      <c r="J36" s="52"/>
      <c r="K36" s="1"/>
      <c r="L36" s="1"/>
      <c r="M36" s="1"/>
      <c r="N36" s="1"/>
    </row>
    <row r="37" spans="1:14" s="4" customFormat="1" x14ac:dyDescent="0.2">
      <c r="A37" s="35"/>
      <c r="B37" s="35"/>
      <c r="C37" s="35"/>
      <c r="D37" s="35"/>
      <c r="E37" s="36"/>
      <c r="F37" s="52"/>
      <c r="G37" s="52"/>
      <c r="H37" s="1"/>
      <c r="I37" s="52"/>
      <c r="J37" s="52"/>
      <c r="K37" s="1"/>
      <c r="L37" s="1"/>
      <c r="M37" s="1"/>
      <c r="N37" s="1"/>
    </row>
    <row r="38" spans="1:14" s="4" customFormat="1" x14ac:dyDescent="0.2">
      <c r="A38" s="32"/>
      <c r="B38" s="35"/>
      <c r="C38" s="35"/>
      <c r="D38" s="35"/>
      <c r="E38" s="35"/>
      <c r="F38" s="1"/>
      <c r="G38" s="52"/>
      <c r="H38" s="52"/>
      <c r="I38" s="52"/>
      <c r="J38" s="52"/>
      <c r="K38" s="1"/>
      <c r="L38" s="1"/>
      <c r="M38" s="1"/>
      <c r="N38" s="1"/>
    </row>
    <row r="39" spans="1:14" s="7" customFormat="1" ht="15.75" customHeight="1" x14ac:dyDescent="0.2">
      <c r="A39" s="355" t="s">
        <v>24</v>
      </c>
      <c r="B39" s="356"/>
      <c r="C39" s="356"/>
      <c r="D39" s="356"/>
      <c r="E39" s="356"/>
      <c r="F39" s="356"/>
      <c r="G39" s="53"/>
      <c r="H39" s="53"/>
      <c r="I39" s="53"/>
      <c r="J39" s="53"/>
      <c r="K39" s="6"/>
      <c r="L39" s="6"/>
      <c r="M39" s="6"/>
      <c r="N39" s="6"/>
    </row>
    <row r="40" spans="1:14" s="4" customFormat="1" ht="47.25" x14ac:dyDescent="0.2">
      <c r="A40" s="2" t="s">
        <v>15</v>
      </c>
      <c r="B40" s="2" t="s">
        <v>36</v>
      </c>
      <c r="C40" s="2" t="s">
        <v>77</v>
      </c>
      <c r="D40" s="55" t="s">
        <v>4</v>
      </c>
      <c r="E40" s="71" t="s">
        <v>88</v>
      </c>
      <c r="F40" s="71" t="s">
        <v>124</v>
      </c>
      <c r="G40" s="144" t="s">
        <v>125</v>
      </c>
      <c r="H40" s="52"/>
      <c r="I40" s="52"/>
      <c r="J40" s="52"/>
      <c r="K40" s="1"/>
      <c r="L40" s="1"/>
      <c r="M40" s="1"/>
      <c r="N40" s="1"/>
    </row>
    <row r="41" spans="1:14" s="4" customFormat="1" x14ac:dyDescent="0.2">
      <c r="A41" s="352">
        <v>1</v>
      </c>
      <c r="B41" s="352"/>
      <c r="C41" s="352"/>
      <c r="D41" s="352"/>
      <c r="E41" s="145">
        <v>2</v>
      </c>
      <c r="F41" s="5">
        <v>3</v>
      </c>
      <c r="G41" s="5">
        <v>4</v>
      </c>
      <c r="H41" s="52"/>
      <c r="I41" s="52"/>
      <c r="J41" s="52"/>
      <c r="K41" s="1"/>
      <c r="L41" s="1"/>
      <c r="M41" s="1"/>
      <c r="N41" s="1"/>
    </row>
    <row r="42" spans="1:14" s="4" customFormat="1" x14ac:dyDescent="0.2">
      <c r="A42" s="157">
        <v>3</v>
      </c>
      <c r="B42" s="157"/>
      <c r="C42" s="158"/>
      <c r="D42" s="159" t="s">
        <v>24</v>
      </c>
      <c r="E42" s="160">
        <v>29988.41</v>
      </c>
      <c r="F42" s="260">
        <v>0</v>
      </c>
      <c r="G42" s="160">
        <v>29988.41</v>
      </c>
      <c r="H42" s="52"/>
      <c r="I42" s="52"/>
      <c r="J42" s="52"/>
      <c r="K42" s="1"/>
      <c r="L42" s="1"/>
      <c r="M42" s="1"/>
      <c r="N42" s="1"/>
    </row>
    <row r="43" spans="1:14" s="4" customFormat="1" x14ac:dyDescent="0.2">
      <c r="A43" s="30"/>
      <c r="B43" s="258" t="s">
        <v>41</v>
      </c>
      <c r="C43" s="30"/>
      <c r="D43" s="42" t="s">
        <v>7</v>
      </c>
      <c r="E43" s="259">
        <v>29988.41</v>
      </c>
      <c r="F43" s="146">
        <v>0</v>
      </c>
      <c r="G43" s="259">
        <v>29988.41</v>
      </c>
      <c r="H43" s="52"/>
      <c r="I43" s="52"/>
      <c r="J43" s="52"/>
      <c r="K43" s="1"/>
      <c r="L43" s="1"/>
      <c r="M43" s="1"/>
      <c r="N43" s="1"/>
    </row>
    <row r="44" spans="1:14" s="4" customFormat="1" x14ac:dyDescent="0.2">
      <c r="A44" s="23"/>
      <c r="B44" s="10"/>
      <c r="C44" s="38" t="s">
        <v>19</v>
      </c>
      <c r="D44" s="39" t="s">
        <v>21</v>
      </c>
      <c r="E44" s="40">
        <v>29988.41</v>
      </c>
      <c r="F44" s="140">
        <v>0</v>
      </c>
      <c r="G44" s="40">
        <v>29988.41</v>
      </c>
      <c r="H44" s="52"/>
      <c r="I44" s="52"/>
      <c r="J44" s="52"/>
      <c r="K44" s="1"/>
      <c r="L44" s="1"/>
      <c r="M44" s="1"/>
      <c r="N44" s="1"/>
    </row>
    <row r="45" spans="1:14" s="4" customFormat="1" x14ac:dyDescent="0.2">
      <c r="A45" s="151"/>
      <c r="B45" s="152">
        <v>3</v>
      </c>
      <c r="C45" s="153"/>
      <c r="D45" s="154" t="s">
        <v>24</v>
      </c>
      <c r="E45" s="155">
        <f>E46+E47+E48</f>
        <v>1335173.8700000001</v>
      </c>
      <c r="F45" s="155">
        <f t="shared" ref="F45:G45" si="11">F46+F47+F48</f>
        <v>-882668.28</v>
      </c>
      <c r="G45" s="155">
        <f t="shared" si="11"/>
        <v>452505.59</v>
      </c>
      <c r="H45" s="52"/>
      <c r="I45" s="52"/>
      <c r="J45" s="52"/>
      <c r="K45" s="1"/>
      <c r="L45" s="1"/>
      <c r="M45" s="1"/>
      <c r="N45" s="1"/>
    </row>
    <row r="46" spans="1:14" s="4" customFormat="1" x14ac:dyDescent="0.2">
      <c r="A46" s="13"/>
      <c r="B46" s="48">
        <v>31</v>
      </c>
      <c r="C46" s="30"/>
      <c r="D46" s="43" t="s">
        <v>6</v>
      </c>
      <c r="E46" s="22">
        <v>955668.28</v>
      </c>
      <c r="F46" s="22">
        <f>G46-E46</f>
        <v>-882668.28</v>
      </c>
      <c r="G46" s="22">
        <v>73000</v>
      </c>
      <c r="H46" s="52"/>
      <c r="I46" s="52"/>
      <c r="J46" s="52"/>
      <c r="K46" s="1"/>
      <c r="L46" s="1"/>
      <c r="M46" s="1"/>
      <c r="N46" s="1"/>
    </row>
    <row r="47" spans="1:14" s="4" customFormat="1" x14ac:dyDescent="0.2">
      <c r="A47" s="13"/>
      <c r="B47" s="48">
        <v>32</v>
      </c>
      <c r="C47" s="30"/>
      <c r="D47" s="43" t="s">
        <v>7</v>
      </c>
      <c r="E47" s="22">
        <v>376505.59</v>
      </c>
      <c r="F47" s="22">
        <v>0</v>
      </c>
      <c r="G47" s="22">
        <v>376505.59</v>
      </c>
      <c r="H47" s="52"/>
      <c r="I47" s="52"/>
      <c r="J47" s="52"/>
      <c r="K47" s="1"/>
      <c r="L47" s="1"/>
      <c r="M47" s="1"/>
      <c r="N47" s="1"/>
    </row>
    <row r="48" spans="1:14" s="4" customFormat="1" x14ac:dyDescent="0.2">
      <c r="A48" s="30"/>
      <c r="B48" s="48">
        <v>34</v>
      </c>
      <c r="C48" s="30"/>
      <c r="D48" s="43" t="s">
        <v>10</v>
      </c>
      <c r="E48" s="46">
        <v>3000</v>
      </c>
      <c r="F48" s="46">
        <v>0</v>
      </c>
      <c r="G48" s="146">
        <v>3000</v>
      </c>
      <c r="H48" s="52"/>
      <c r="I48" s="52"/>
      <c r="J48" s="52"/>
      <c r="K48" s="1"/>
      <c r="L48" s="1"/>
      <c r="M48" s="1"/>
      <c r="N48" s="1"/>
    </row>
    <row r="49" spans="1:14" s="4" customFormat="1" x14ac:dyDescent="0.2">
      <c r="A49" s="150"/>
      <c r="B49" s="161" t="s">
        <v>46</v>
      </c>
      <c r="C49" s="162"/>
      <c r="D49" s="154" t="s">
        <v>90</v>
      </c>
      <c r="E49" s="163">
        <f>E50+E51</f>
        <v>74197.710000000006</v>
      </c>
      <c r="F49" s="163">
        <f>G49-E49</f>
        <v>193955.65999999997</v>
      </c>
      <c r="G49" s="156">
        <f>G50+G51+G52</f>
        <v>268153.37</v>
      </c>
      <c r="H49" s="52"/>
      <c r="I49" s="52"/>
      <c r="J49" s="52"/>
      <c r="K49" s="1"/>
      <c r="L49" s="1"/>
      <c r="M49" s="1"/>
      <c r="N49" s="1"/>
    </row>
    <row r="50" spans="1:14" s="4" customFormat="1" x14ac:dyDescent="0.2">
      <c r="A50" s="30"/>
      <c r="B50" s="48" t="s">
        <v>23</v>
      </c>
      <c r="C50" s="48"/>
      <c r="D50" s="43" t="s">
        <v>45</v>
      </c>
      <c r="E50" s="22">
        <v>1920</v>
      </c>
      <c r="F50" s="22">
        <f t="shared" ref="F50:F52" si="12">G50-E50</f>
        <v>-36.630000000000109</v>
      </c>
      <c r="G50" s="146">
        <v>1883.37</v>
      </c>
      <c r="H50" s="52"/>
      <c r="I50" s="52"/>
      <c r="J50" s="52"/>
      <c r="K50" s="1"/>
      <c r="L50" s="1"/>
      <c r="M50" s="1"/>
      <c r="N50" s="1"/>
    </row>
    <row r="51" spans="1:14" s="4" customFormat="1" x14ac:dyDescent="0.2">
      <c r="A51" s="13"/>
      <c r="B51" s="48">
        <v>42</v>
      </c>
      <c r="C51" s="30"/>
      <c r="D51" s="43" t="s">
        <v>8</v>
      </c>
      <c r="E51" s="22">
        <v>72277.710000000006</v>
      </c>
      <c r="F51" s="22">
        <f t="shared" si="12"/>
        <v>53242.289999999994</v>
      </c>
      <c r="G51" s="146">
        <v>125520</v>
      </c>
      <c r="H51" s="52"/>
      <c r="I51" s="52"/>
      <c r="J51" s="52"/>
      <c r="K51" s="1"/>
      <c r="L51" s="1"/>
      <c r="M51" s="1"/>
      <c r="N51" s="1"/>
    </row>
    <row r="52" spans="1:14" s="4" customFormat="1" x14ac:dyDescent="0.2">
      <c r="A52" s="13"/>
      <c r="B52" s="48" t="s">
        <v>47</v>
      </c>
      <c r="C52" s="30"/>
      <c r="D52" s="43" t="s">
        <v>48</v>
      </c>
      <c r="E52" s="22">
        <v>0</v>
      </c>
      <c r="F52" s="22">
        <f t="shared" si="12"/>
        <v>140750</v>
      </c>
      <c r="G52" s="146">
        <v>140750</v>
      </c>
      <c r="H52" s="52"/>
      <c r="I52" s="52"/>
      <c r="J52" s="52"/>
      <c r="K52" s="1"/>
      <c r="L52" s="1"/>
      <c r="M52" s="1"/>
      <c r="N52" s="1"/>
    </row>
    <row r="53" spans="1:14" s="7" customFormat="1" x14ac:dyDescent="0.2">
      <c r="A53" s="8"/>
      <c r="B53" s="33"/>
      <c r="C53" s="23">
        <v>31</v>
      </c>
      <c r="D53" s="44" t="s">
        <v>29</v>
      </c>
      <c r="E53" s="45">
        <f>E45+E49</f>
        <v>1409371.58</v>
      </c>
      <c r="F53" s="45">
        <f t="shared" ref="F53:G53" si="13">F45+F49</f>
        <v>-688712.62000000011</v>
      </c>
      <c r="G53" s="45">
        <f t="shared" si="13"/>
        <v>720658.96</v>
      </c>
      <c r="H53" s="53"/>
      <c r="I53" s="53"/>
      <c r="J53" s="53"/>
      <c r="K53" s="6"/>
      <c r="L53" s="6"/>
      <c r="M53" s="6"/>
      <c r="N53" s="6"/>
    </row>
    <row r="54" spans="1:14" s="7" customFormat="1" x14ac:dyDescent="0.2">
      <c r="A54" s="151"/>
      <c r="B54" s="152">
        <v>3</v>
      </c>
      <c r="C54" s="153"/>
      <c r="D54" s="154" t="s">
        <v>24</v>
      </c>
      <c r="E54" s="163">
        <f>E55+E56</f>
        <v>1747831.72</v>
      </c>
      <c r="F54" s="163">
        <f t="shared" ref="F54:G54" si="14">F55+F56</f>
        <v>954163.91</v>
      </c>
      <c r="G54" s="163">
        <f t="shared" si="14"/>
        <v>2701995.63</v>
      </c>
      <c r="H54" s="53"/>
      <c r="I54" s="53"/>
      <c r="J54" s="53"/>
      <c r="K54" s="6"/>
      <c r="L54" s="6"/>
      <c r="M54" s="6"/>
      <c r="N54" s="6"/>
    </row>
    <row r="55" spans="1:14" s="18" customFormat="1" x14ac:dyDescent="0.2">
      <c r="A55" s="13"/>
      <c r="B55" s="48">
        <v>31</v>
      </c>
      <c r="C55" s="30"/>
      <c r="D55" s="43" t="s">
        <v>6</v>
      </c>
      <c r="E55" s="22">
        <v>1108231.72</v>
      </c>
      <c r="F55" s="22">
        <v>982668.28</v>
      </c>
      <c r="G55" s="22">
        <f>E55+F55</f>
        <v>2090900</v>
      </c>
      <c r="H55" s="54"/>
      <c r="I55" s="54"/>
      <c r="J55" s="54"/>
      <c r="K55" s="17"/>
      <c r="L55" s="17"/>
      <c r="M55" s="17"/>
      <c r="N55" s="17"/>
    </row>
    <row r="56" spans="1:14" s="4" customFormat="1" ht="15.75" customHeight="1" x14ac:dyDescent="0.2">
      <c r="A56" s="13"/>
      <c r="B56" s="48">
        <v>32</v>
      </c>
      <c r="C56" s="30"/>
      <c r="D56" s="43" t="s">
        <v>7</v>
      </c>
      <c r="E56" s="22">
        <v>639600</v>
      </c>
      <c r="F56" s="22">
        <v>-28504.37</v>
      </c>
      <c r="G56" s="22">
        <f>E56+F56</f>
        <v>611095.63</v>
      </c>
      <c r="H56" s="52"/>
      <c r="I56" s="52"/>
      <c r="J56" s="52"/>
      <c r="K56" s="1"/>
      <c r="L56" s="1"/>
      <c r="M56" s="1"/>
      <c r="N56" s="1"/>
    </row>
    <row r="57" spans="1:14" s="7" customFormat="1" x14ac:dyDescent="0.2">
      <c r="A57" s="23"/>
      <c r="B57" s="10"/>
      <c r="C57" s="38" t="s">
        <v>23</v>
      </c>
      <c r="D57" s="39" t="s">
        <v>22</v>
      </c>
      <c r="E57" s="40">
        <f>E54</f>
        <v>1747831.72</v>
      </c>
      <c r="F57" s="40">
        <f t="shared" ref="F57:G57" si="15">F54</f>
        <v>954163.91</v>
      </c>
      <c r="G57" s="40">
        <f t="shared" si="15"/>
        <v>2701995.63</v>
      </c>
      <c r="H57" s="53"/>
      <c r="I57" s="52"/>
      <c r="J57" s="53"/>
      <c r="K57" s="6"/>
      <c r="L57" s="6"/>
      <c r="M57" s="6"/>
      <c r="N57" s="6"/>
    </row>
    <row r="58" spans="1:14" s="7" customFormat="1" x14ac:dyDescent="0.2">
      <c r="A58" s="151"/>
      <c r="B58" s="152">
        <v>3</v>
      </c>
      <c r="C58" s="153"/>
      <c r="D58" s="154" t="s">
        <v>24</v>
      </c>
      <c r="E58" s="155">
        <f t="shared" ref="E58" si="16">E59</f>
        <v>47403</v>
      </c>
      <c r="F58" s="155">
        <f>G58-E58</f>
        <v>28504.369999999995</v>
      </c>
      <c r="G58" s="156">
        <f>G59</f>
        <v>75907.37</v>
      </c>
      <c r="H58" s="53"/>
      <c r="I58" s="53"/>
      <c r="J58" s="53"/>
      <c r="K58" s="6"/>
      <c r="L58" s="6"/>
      <c r="M58" s="6"/>
      <c r="N58" s="6"/>
    </row>
    <row r="59" spans="1:14" s="7" customFormat="1" x14ac:dyDescent="0.2">
      <c r="A59" s="13"/>
      <c r="B59" s="48">
        <v>32</v>
      </c>
      <c r="C59" s="30"/>
      <c r="D59" s="43" t="s">
        <v>7</v>
      </c>
      <c r="E59" s="22">
        <v>47403</v>
      </c>
      <c r="F59" s="47">
        <f t="shared" ref="F59:F63" si="17">G59-E59</f>
        <v>28504.369999999995</v>
      </c>
      <c r="G59" s="146">
        <v>75907.37</v>
      </c>
      <c r="H59" s="53"/>
      <c r="I59" s="53"/>
      <c r="J59" s="53"/>
      <c r="K59" s="6"/>
      <c r="L59" s="6"/>
      <c r="M59" s="6"/>
      <c r="N59" s="6"/>
    </row>
    <row r="60" spans="1:14" s="7" customFormat="1" x14ac:dyDescent="0.2">
      <c r="A60" s="164"/>
      <c r="B60" s="161" t="s">
        <v>46</v>
      </c>
      <c r="C60" s="162"/>
      <c r="D60" s="154" t="s">
        <v>90</v>
      </c>
      <c r="E60" s="165">
        <f>E62+E61</f>
        <v>24430</v>
      </c>
      <c r="F60" s="155">
        <f t="shared" si="17"/>
        <v>73366.63</v>
      </c>
      <c r="G60" s="156">
        <f>G61+G62</f>
        <v>97796.63</v>
      </c>
      <c r="H60" s="53"/>
      <c r="I60" s="53"/>
      <c r="J60" s="53"/>
      <c r="K60" s="6"/>
      <c r="L60" s="6"/>
      <c r="M60" s="6"/>
      <c r="N60" s="6"/>
    </row>
    <row r="61" spans="1:14" s="31" customFormat="1" x14ac:dyDescent="0.2">
      <c r="A61" s="25"/>
      <c r="B61" s="48" t="s">
        <v>23</v>
      </c>
      <c r="C61" s="48"/>
      <c r="D61" s="43" t="s">
        <v>45</v>
      </c>
      <c r="E61" s="47">
        <v>1080</v>
      </c>
      <c r="F61" s="47">
        <f t="shared" si="17"/>
        <v>36.630000000000109</v>
      </c>
      <c r="G61" s="146">
        <v>1116.6300000000001</v>
      </c>
      <c r="H61" s="50"/>
      <c r="I61" s="50"/>
      <c r="J61" s="50"/>
    </row>
    <row r="62" spans="1:14" s="31" customFormat="1" x14ac:dyDescent="0.2">
      <c r="A62" s="25"/>
      <c r="B62" s="48">
        <v>42</v>
      </c>
      <c r="C62" s="30"/>
      <c r="D62" s="43" t="s">
        <v>8</v>
      </c>
      <c r="E62" s="47">
        <v>23350</v>
      </c>
      <c r="F62" s="47">
        <f t="shared" si="17"/>
        <v>73330</v>
      </c>
      <c r="G62" s="146">
        <v>96680</v>
      </c>
      <c r="H62" s="50"/>
      <c r="I62" s="50"/>
      <c r="J62" s="50"/>
    </row>
    <row r="63" spans="1:14" s="7" customFormat="1" ht="13.9" customHeight="1" x14ac:dyDescent="0.2">
      <c r="A63" s="23"/>
      <c r="B63" s="10"/>
      <c r="C63" s="38" t="s">
        <v>42</v>
      </c>
      <c r="D63" s="39" t="s">
        <v>43</v>
      </c>
      <c r="E63" s="40">
        <v>71833</v>
      </c>
      <c r="F63" s="40">
        <f t="shared" si="17"/>
        <v>101871</v>
      </c>
      <c r="G63" s="40">
        <f>G60+G58</f>
        <v>173704</v>
      </c>
      <c r="H63" s="53"/>
      <c r="I63" s="53"/>
      <c r="J63" s="53"/>
      <c r="K63" s="6"/>
      <c r="L63" s="6"/>
      <c r="M63" s="6"/>
      <c r="N63" s="6"/>
    </row>
    <row r="64" spans="1:14" s="7" customFormat="1" ht="13.9" customHeight="1" x14ac:dyDescent="0.2">
      <c r="A64" s="151"/>
      <c r="B64" s="152">
        <v>3</v>
      </c>
      <c r="C64" s="153"/>
      <c r="D64" s="154" t="s">
        <v>24</v>
      </c>
      <c r="E64" s="155">
        <f>E67+E66+E65</f>
        <v>240735</v>
      </c>
      <c r="F64" s="155">
        <f t="shared" ref="F64:G64" si="18">F67+F66+F65</f>
        <v>-100000</v>
      </c>
      <c r="G64" s="155">
        <f t="shared" si="18"/>
        <v>140735</v>
      </c>
      <c r="H64" s="53"/>
      <c r="I64" s="53"/>
      <c r="J64" s="53"/>
      <c r="K64" s="6"/>
      <c r="L64" s="6"/>
      <c r="M64" s="6"/>
      <c r="N64" s="6"/>
    </row>
    <row r="65" spans="1:14" s="18" customFormat="1" ht="13.9" customHeight="1" x14ac:dyDescent="0.2">
      <c r="A65" s="13"/>
      <c r="B65" s="48">
        <v>31</v>
      </c>
      <c r="C65" s="30"/>
      <c r="D65" s="43" t="s">
        <v>6</v>
      </c>
      <c r="E65" s="46">
        <v>177900</v>
      </c>
      <c r="F65" s="47">
        <f>G65-E65</f>
        <v>-100000</v>
      </c>
      <c r="G65" s="146">
        <v>77900</v>
      </c>
      <c r="H65" s="54"/>
      <c r="I65" s="54"/>
      <c r="J65" s="54"/>
      <c r="K65" s="17"/>
      <c r="L65" s="17"/>
      <c r="M65" s="17"/>
      <c r="N65" s="17"/>
    </row>
    <row r="66" spans="1:14" s="18" customFormat="1" ht="13.9" customHeight="1" x14ac:dyDescent="0.2">
      <c r="A66" s="13"/>
      <c r="B66" s="48">
        <v>32</v>
      </c>
      <c r="C66" s="30"/>
      <c r="D66" s="43" t="s">
        <v>7</v>
      </c>
      <c r="E66" s="46">
        <v>62703</v>
      </c>
      <c r="F66" s="47">
        <f t="shared" ref="F66:F67" si="19">G66-E66</f>
        <v>0</v>
      </c>
      <c r="G66" s="146">
        <v>62703</v>
      </c>
      <c r="H66" s="54"/>
      <c r="I66" s="54"/>
      <c r="J66" s="54"/>
      <c r="K66" s="17"/>
      <c r="L66" s="17"/>
      <c r="M66" s="17"/>
      <c r="N66" s="17"/>
    </row>
    <row r="67" spans="1:14" s="18" customFormat="1" ht="13.9" customHeight="1" x14ac:dyDescent="0.2">
      <c r="A67" s="25"/>
      <c r="B67" s="26">
        <v>38</v>
      </c>
      <c r="C67" s="261"/>
      <c r="D67" s="43" t="s">
        <v>44</v>
      </c>
      <c r="E67" s="46">
        <v>132</v>
      </c>
      <c r="F67" s="47">
        <f t="shared" si="19"/>
        <v>0</v>
      </c>
      <c r="G67" s="146">
        <v>132</v>
      </c>
      <c r="H67" s="54"/>
      <c r="I67" s="54"/>
      <c r="J67" s="54"/>
      <c r="K67" s="17"/>
      <c r="L67" s="17"/>
      <c r="M67" s="17"/>
      <c r="N67" s="17"/>
    </row>
    <row r="68" spans="1:14" s="18" customFormat="1" ht="13.9" customHeight="1" x14ac:dyDescent="0.2">
      <c r="A68" s="23"/>
      <c r="B68" s="10"/>
      <c r="C68" s="38" t="s">
        <v>50</v>
      </c>
      <c r="D68" s="39" t="s">
        <v>16</v>
      </c>
      <c r="E68" s="40">
        <f>E65+E66+E67</f>
        <v>240735</v>
      </c>
      <c r="F68" s="40">
        <f t="shared" ref="F68:G68" si="20">F65+F66+F67</f>
        <v>-100000</v>
      </c>
      <c r="G68" s="40">
        <f t="shared" si="20"/>
        <v>140735</v>
      </c>
      <c r="H68" s="54"/>
      <c r="I68" s="54"/>
      <c r="J68" s="54"/>
      <c r="K68" s="17"/>
      <c r="L68" s="17"/>
      <c r="M68" s="17"/>
      <c r="N68" s="17"/>
    </row>
    <row r="69" spans="1:14" s="18" customFormat="1" ht="13.9" customHeight="1" x14ac:dyDescent="0.2">
      <c r="A69" s="151"/>
      <c r="B69" s="152">
        <v>3</v>
      </c>
      <c r="C69" s="153"/>
      <c r="D69" s="154" t="s">
        <v>24</v>
      </c>
      <c r="E69" s="155">
        <f>E70+E71</f>
        <v>100000</v>
      </c>
      <c r="F69" s="155">
        <v>0</v>
      </c>
      <c r="G69" s="155">
        <f>G71+G70</f>
        <v>100000</v>
      </c>
      <c r="H69" s="54"/>
      <c r="I69" s="54"/>
      <c r="J69" s="54"/>
      <c r="K69" s="17"/>
      <c r="L69" s="17"/>
      <c r="M69" s="17"/>
      <c r="N69" s="17"/>
    </row>
    <row r="70" spans="1:14" s="18" customFormat="1" ht="13.9" customHeight="1" x14ac:dyDescent="0.2">
      <c r="A70" s="41"/>
      <c r="B70" s="48">
        <v>31</v>
      </c>
      <c r="C70" s="30"/>
      <c r="D70" s="43" t="s">
        <v>6</v>
      </c>
      <c r="E70" s="22">
        <v>81200</v>
      </c>
      <c r="F70" s="22">
        <v>0</v>
      </c>
      <c r="G70" s="146">
        <f>E70</f>
        <v>81200</v>
      </c>
      <c r="H70" s="54"/>
      <c r="I70" s="54"/>
      <c r="J70" s="54"/>
      <c r="K70" s="17"/>
      <c r="L70" s="17"/>
      <c r="M70" s="17"/>
      <c r="N70" s="17"/>
    </row>
    <row r="71" spans="1:14" s="18" customFormat="1" ht="13.9" customHeight="1" x14ac:dyDescent="0.2">
      <c r="A71" s="41"/>
      <c r="B71" s="48">
        <v>32</v>
      </c>
      <c r="C71" s="30"/>
      <c r="D71" s="43" t="s">
        <v>7</v>
      </c>
      <c r="E71" s="22">
        <v>18800</v>
      </c>
      <c r="F71" s="22">
        <v>0</v>
      </c>
      <c r="G71" s="146">
        <v>18800</v>
      </c>
      <c r="H71" s="54"/>
      <c r="I71" s="54"/>
      <c r="J71" s="54"/>
      <c r="K71" s="17"/>
      <c r="L71" s="17"/>
      <c r="M71" s="17"/>
      <c r="N71" s="17"/>
    </row>
    <row r="72" spans="1:14" s="18" customFormat="1" ht="13.9" customHeight="1" x14ac:dyDescent="0.2">
      <c r="A72" s="23"/>
      <c r="B72" s="10"/>
      <c r="C72" s="23">
        <v>51</v>
      </c>
      <c r="D72" s="23" t="s">
        <v>89</v>
      </c>
      <c r="E72" s="40">
        <f>E70+E71</f>
        <v>100000</v>
      </c>
      <c r="F72" s="40">
        <f t="shared" ref="F72:G72" si="21">F70+F71</f>
        <v>0</v>
      </c>
      <c r="G72" s="40">
        <f t="shared" si="21"/>
        <v>100000</v>
      </c>
      <c r="H72" s="54"/>
      <c r="I72" s="54"/>
      <c r="J72" s="54"/>
      <c r="K72" s="17"/>
      <c r="L72" s="17"/>
      <c r="M72" s="17"/>
      <c r="N72" s="17"/>
    </row>
    <row r="73" spans="1:14" s="18" customFormat="1" ht="13.9" customHeight="1" x14ac:dyDescent="0.2">
      <c r="A73" s="151"/>
      <c r="B73" s="161" t="s">
        <v>46</v>
      </c>
      <c r="C73" s="162"/>
      <c r="D73" s="154" t="s">
        <v>90</v>
      </c>
      <c r="E73" s="155">
        <f>E74</f>
        <v>4372.29</v>
      </c>
      <c r="F73" s="155">
        <f>F74</f>
        <v>3927.71</v>
      </c>
      <c r="G73" s="155">
        <f>G74</f>
        <v>8300</v>
      </c>
      <c r="H73" s="54"/>
      <c r="I73" s="54"/>
      <c r="J73" s="54"/>
      <c r="K73" s="17"/>
      <c r="L73" s="17"/>
      <c r="M73" s="17"/>
      <c r="N73" s="17"/>
    </row>
    <row r="74" spans="1:14" s="31" customFormat="1" x14ac:dyDescent="0.2">
      <c r="A74" s="25"/>
      <c r="B74" s="258">
        <v>42</v>
      </c>
      <c r="C74" s="13"/>
      <c r="D74" s="43" t="s">
        <v>8</v>
      </c>
      <c r="E74" s="47">
        <v>4372.29</v>
      </c>
      <c r="F74" s="46">
        <f>G74-E74</f>
        <v>3927.71</v>
      </c>
      <c r="G74" s="47">
        <v>8300</v>
      </c>
      <c r="H74" s="50"/>
      <c r="I74" s="50"/>
      <c r="J74" s="50"/>
    </row>
    <row r="75" spans="1:14" s="31" customFormat="1" x14ac:dyDescent="0.2">
      <c r="A75" s="23"/>
      <c r="B75" s="49"/>
      <c r="C75" s="23">
        <v>71</v>
      </c>
      <c r="D75" s="23" t="s">
        <v>49</v>
      </c>
      <c r="E75" s="40">
        <v>4372.29</v>
      </c>
      <c r="F75" s="40">
        <f>F74</f>
        <v>3927.71</v>
      </c>
      <c r="G75" s="40">
        <f>G74</f>
        <v>8300</v>
      </c>
      <c r="H75" s="50"/>
      <c r="I75" s="50"/>
      <c r="J75" s="50"/>
    </row>
    <row r="76" spans="1:14" x14ac:dyDescent="0.2">
      <c r="A76" s="351" t="s">
        <v>13</v>
      </c>
      <c r="B76" s="351"/>
      <c r="C76" s="351"/>
      <c r="D76" s="351"/>
      <c r="E76" s="37">
        <f>E75+E72+E68+E63+E57+E53+E44</f>
        <v>3604132</v>
      </c>
      <c r="F76" s="37">
        <f t="shared" ref="F76:G76" si="22">F75+F72+F68+F63+F57+F53+F44</f>
        <v>271249.99999999988</v>
      </c>
      <c r="G76" s="37">
        <f t="shared" si="22"/>
        <v>3875382</v>
      </c>
    </row>
  </sheetData>
  <mergeCells count="8">
    <mergeCell ref="A1:J1"/>
    <mergeCell ref="A4:F4"/>
    <mergeCell ref="A76:D76"/>
    <mergeCell ref="A7:D7"/>
    <mergeCell ref="A5:F5"/>
    <mergeCell ref="A39:F39"/>
    <mergeCell ref="A41:D41"/>
    <mergeCell ref="A35:D35"/>
  </mergeCells>
  <phoneticPr fontId="8" type="noConversion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opLeftCell="A7" workbookViewId="0">
      <selection activeCell="F8" sqref="F8:H8"/>
    </sheetView>
  </sheetViews>
  <sheetFormatPr defaultRowHeight="12.75" x14ac:dyDescent="0.2"/>
  <cols>
    <col min="5" max="5" width="28.5703125" customWidth="1"/>
    <col min="6" max="6" width="17.42578125" customWidth="1"/>
    <col min="7" max="7" width="12.28515625" customWidth="1"/>
    <col min="8" max="8" width="13.5703125" customWidth="1"/>
  </cols>
  <sheetData>
    <row r="1" spans="1:10" ht="36.75" customHeight="1" x14ac:dyDescent="0.25">
      <c r="A1" s="349" t="s">
        <v>127</v>
      </c>
      <c r="B1" s="349"/>
      <c r="C1" s="349"/>
      <c r="D1" s="349"/>
      <c r="E1" s="349"/>
      <c r="F1" s="349"/>
      <c r="G1" s="349"/>
      <c r="H1" s="349"/>
      <c r="I1" s="349"/>
      <c r="J1" s="349"/>
    </row>
    <row r="4" spans="1:10" ht="24.75" customHeight="1" x14ac:dyDescent="0.2">
      <c r="B4" s="361" t="s">
        <v>95</v>
      </c>
      <c r="C4" s="361"/>
      <c r="D4" s="361"/>
      <c r="E4" s="361"/>
      <c r="F4" s="361"/>
      <c r="G4" s="361"/>
      <c r="H4" s="361"/>
      <c r="I4" s="361"/>
    </row>
    <row r="5" spans="1:10" ht="27" customHeight="1" x14ac:dyDescent="0.2">
      <c r="B5" s="361" t="s">
        <v>94</v>
      </c>
      <c r="C5" s="361"/>
      <c r="D5" s="361"/>
      <c r="E5" s="361"/>
      <c r="F5" s="361"/>
      <c r="G5" s="361"/>
      <c r="H5" s="361"/>
      <c r="I5" s="361"/>
    </row>
    <row r="8" spans="1:10" ht="63" x14ac:dyDescent="0.2">
      <c r="A8" s="358" t="s">
        <v>26</v>
      </c>
      <c r="B8" s="359"/>
      <c r="C8" s="359"/>
      <c r="D8" s="359"/>
      <c r="E8" s="360"/>
      <c r="F8" s="71" t="s">
        <v>88</v>
      </c>
      <c r="G8" s="71" t="s">
        <v>124</v>
      </c>
      <c r="H8" s="144" t="s">
        <v>135</v>
      </c>
    </row>
    <row r="9" spans="1:10" ht="15.75" x14ac:dyDescent="0.2">
      <c r="A9" s="358">
        <v>1</v>
      </c>
      <c r="B9" s="359"/>
      <c r="C9" s="359"/>
      <c r="D9" s="359"/>
      <c r="E9" s="360"/>
      <c r="F9" s="56">
        <v>2</v>
      </c>
      <c r="G9" s="57">
        <v>3</v>
      </c>
      <c r="H9" s="57">
        <v>4</v>
      </c>
    </row>
    <row r="10" spans="1:10" ht="36" customHeight="1" x14ac:dyDescent="0.2">
      <c r="A10" s="58">
        <v>8</v>
      </c>
      <c r="B10" s="58"/>
      <c r="C10" s="58"/>
      <c r="D10" s="58"/>
      <c r="E10" s="58" t="s">
        <v>79</v>
      </c>
      <c r="F10" s="59">
        <v>0</v>
      </c>
      <c r="G10" s="59">
        <v>0</v>
      </c>
      <c r="H10" s="59">
        <v>0</v>
      </c>
    </row>
    <row r="11" spans="1:10" ht="27.75" customHeight="1" x14ac:dyDescent="0.2">
      <c r="A11" s="58"/>
      <c r="B11" s="60">
        <v>84</v>
      </c>
      <c r="C11" s="60"/>
      <c r="D11" s="60"/>
      <c r="E11" s="60" t="s">
        <v>80</v>
      </c>
      <c r="F11" s="59">
        <v>0</v>
      </c>
      <c r="G11" s="59">
        <v>0</v>
      </c>
      <c r="H11" s="59">
        <v>0</v>
      </c>
    </row>
    <row r="12" spans="1:10" ht="59.25" customHeight="1" x14ac:dyDescent="0.2">
      <c r="A12" s="61"/>
      <c r="B12" s="61"/>
      <c r="C12" s="61">
        <v>841</v>
      </c>
      <c r="D12" s="61"/>
      <c r="E12" s="62" t="s">
        <v>81</v>
      </c>
      <c r="F12" s="59">
        <v>0</v>
      </c>
      <c r="G12" s="59">
        <v>0</v>
      </c>
      <c r="H12" s="59">
        <v>0</v>
      </c>
    </row>
    <row r="13" spans="1:10" ht="31.5" x14ac:dyDescent="0.2">
      <c r="A13" s="61"/>
      <c r="B13" s="61"/>
      <c r="C13" s="61"/>
      <c r="D13" s="61">
        <v>8413</v>
      </c>
      <c r="E13" s="62" t="s">
        <v>82</v>
      </c>
      <c r="F13" s="59">
        <v>0</v>
      </c>
      <c r="G13" s="59">
        <v>0</v>
      </c>
      <c r="H13" s="59">
        <v>0</v>
      </c>
    </row>
    <row r="14" spans="1:10" ht="28.5" customHeight="1" x14ac:dyDescent="0.2">
      <c r="A14" s="63">
        <v>5</v>
      </c>
      <c r="B14" s="64"/>
      <c r="C14" s="64"/>
      <c r="D14" s="64"/>
      <c r="E14" s="65" t="s">
        <v>83</v>
      </c>
      <c r="F14" s="59">
        <v>0</v>
      </c>
      <c r="G14" s="59">
        <v>0</v>
      </c>
      <c r="H14" s="59">
        <v>0</v>
      </c>
    </row>
    <row r="15" spans="1:10" ht="37.5" customHeight="1" x14ac:dyDescent="0.2">
      <c r="A15" s="60"/>
      <c r="B15" s="60">
        <v>54</v>
      </c>
      <c r="C15" s="60"/>
      <c r="D15" s="60"/>
      <c r="E15" s="66" t="s">
        <v>84</v>
      </c>
      <c r="F15" s="59">
        <v>0</v>
      </c>
      <c r="G15" s="59">
        <v>0</v>
      </c>
      <c r="H15" s="59">
        <v>0</v>
      </c>
    </row>
    <row r="16" spans="1:10" ht="90.75" customHeight="1" x14ac:dyDescent="0.2">
      <c r="A16" s="60"/>
      <c r="B16" s="60"/>
      <c r="C16" s="60">
        <v>541</v>
      </c>
      <c r="D16" s="62"/>
      <c r="E16" s="62" t="s">
        <v>85</v>
      </c>
      <c r="F16" s="59">
        <v>0</v>
      </c>
      <c r="G16" s="59">
        <v>0</v>
      </c>
      <c r="H16" s="59">
        <v>0</v>
      </c>
    </row>
    <row r="17" spans="1:8" ht="81.75" customHeight="1" x14ac:dyDescent="0.2">
      <c r="A17" s="60"/>
      <c r="B17" s="60"/>
      <c r="C17" s="60"/>
      <c r="D17" s="62">
        <v>5413</v>
      </c>
      <c r="E17" s="62" t="s">
        <v>86</v>
      </c>
      <c r="F17" s="59">
        <v>0</v>
      </c>
      <c r="G17" s="59">
        <v>0</v>
      </c>
      <c r="H17" s="59">
        <v>0</v>
      </c>
    </row>
  </sheetData>
  <mergeCells count="5">
    <mergeCell ref="A8:E8"/>
    <mergeCell ref="A9:E9"/>
    <mergeCell ref="B4:I4"/>
    <mergeCell ref="B5:I5"/>
    <mergeCell ref="A1:J1"/>
  </mergeCells>
  <pageMargins left="0.7" right="0.7" top="0.75" bottom="0.75" header="0.3" footer="0.3"/>
  <pageSetup paperSize="9" fitToHeight="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"/>
  <sheetViews>
    <sheetView workbookViewId="0">
      <selection activeCell="C10" sqref="C10"/>
    </sheetView>
  </sheetViews>
  <sheetFormatPr defaultColWidth="9.140625" defaultRowHeight="15.75" x14ac:dyDescent="0.25"/>
  <cols>
    <col min="1" max="1" width="36.42578125" style="86" customWidth="1"/>
    <col min="2" max="4" width="16.28515625" style="86" customWidth="1"/>
    <col min="5" max="16384" width="9.140625" style="86"/>
  </cols>
  <sheetData>
    <row r="1" spans="1:10" x14ac:dyDescent="0.25">
      <c r="A1" s="362"/>
      <c r="B1" s="362"/>
      <c r="C1" s="362"/>
      <c r="D1" s="362"/>
    </row>
    <row r="2" spans="1:10" ht="15.75" customHeight="1" x14ac:dyDescent="0.25">
      <c r="A2" s="349" t="s">
        <v>127</v>
      </c>
      <c r="B2" s="349"/>
      <c r="C2" s="349"/>
      <c r="D2" s="349"/>
      <c r="E2" s="349"/>
      <c r="F2" s="349"/>
      <c r="G2" s="349"/>
      <c r="H2" s="349"/>
      <c r="I2" s="349"/>
      <c r="J2" s="349"/>
    </row>
    <row r="3" spans="1:10" x14ac:dyDescent="0.25">
      <c r="A3" s="362"/>
      <c r="B3" s="362"/>
      <c r="C3" s="363"/>
      <c r="D3" s="363"/>
    </row>
    <row r="4" spans="1:10" x14ac:dyDescent="0.25">
      <c r="A4" s="87"/>
      <c r="B4" s="87"/>
      <c r="C4" s="88"/>
      <c r="D4" s="88"/>
    </row>
    <row r="5" spans="1:10" x14ac:dyDescent="0.25">
      <c r="A5" s="362" t="s">
        <v>25</v>
      </c>
      <c r="B5" s="364"/>
      <c r="C5" s="364"/>
      <c r="D5" s="364"/>
    </row>
    <row r="6" spans="1:10" x14ac:dyDescent="0.25">
      <c r="A6" s="87"/>
      <c r="B6" s="87"/>
      <c r="C6" s="88"/>
      <c r="D6" s="88"/>
    </row>
    <row r="7" spans="1:10" x14ac:dyDescent="0.25">
      <c r="A7" s="362" t="s">
        <v>93</v>
      </c>
      <c r="B7" s="363"/>
      <c r="C7" s="363"/>
      <c r="D7" s="363"/>
    </row>
    <row r="8" spans="1:10" x14ac:dyDescent="0.25">
      <c r="A8" s="87"/>
      <c r="B8" s="87"/>
      <c r="C8" s="88"/>
      <c r="D8" s="88"/>
    </row>
    <row r="9" spans="1:10" s="89" customFormat="1" ht="63" x14ac:dyDescent="0.25">
      <c r="A9" s="91" t="s">
        <v>26</v>
      </c>
      <c r="B9" s="71" t="s">
        <v>88</v>
      </c>
      <c r="C9" s="71" t="s">
        <v>137</v>
      </c>
      <c r="D9" s="144" t="s">
        <v>129</v>
      </c>
    </row>
    <row r="10" spans="1:10" s="90" customFormat="1" x14ac:dyDescent="0.2">
      <c r="A10" s="92">
        <v>1</v>
      </c>
      <c r="B10" s="93">
        <v>2</v>
      </c>
      <c r="C10" s="93">
        <v>3</v>
      </c>
      <c r="D10" s="93">
        <v>4</v>
      </c>
    </row>
    <row r="11" spans="1:10" s="90" customFormat="1" x14ac:dyDescent="0.2">
      <c r="A11" s="94" t="s">
        <v>37</v>
      </c>
      <c r="B11" s="95">
        <f t="shared" ref="B11" si="0">B12</f>
        <v>3604132</v>
      </c>
      <c r="C11" s="95">
        <f>D11-B11</f>
        <v>271250</v>
      </c>
      <c r="D11" s="95">
        <v>3875382</v>
      </c>
    </row>
    <row r="12" spans="1:10" s="89" customFormat="1" ht="17.25" customHeight="1" x14ac:dyDescent="0.25">
      <c r="A12" s="96" t="s">
        <v>51</v>
      </c>
      <c r="B12" s="97">
        <f t="shared" ref="B12" si="1">B13</f>
        <v>3604132</v>
      </c>
      <c r="C12" s="95">
        <f t="shared" ref="C12:C13" si="2">D12-B12</f>
        <v>271250</v>
      </c>
      <c r="D12" s="95">
        <v>3875382</v>
      </c>
    </row>
    <row r="13" spans="1:10" s="89" customFormat="1" x14ac:dyDescent="0.25">
      <c r="A13" s="98" t="s">
        <v>52</v>
      </c>
      <c r="B13" s="99">
        <v>3604132</v>
      </c>
      <c r="C13" s="99">
        <f t="shared" si="2"/>
        <v>271250</v>
      </c>
      <c r="D13" s="99">
        <v>3875382</v>
      </c>
    </row>
  </sheetData>
  <mergeCells count="5">
    <mergeCell ref="A1:D1"/>
    <mergeCell ref="A3:D3"/>
    <mergeCell ref="A5:D5"/>
    <mergeCell ref="A7:D7"/>
    <mergeCell ref="A2:J2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8"/>
  <sheetViews>
    <sheetView tabSelected="1" topLeftCell="A43" zoomScaleNormal="100" workbookViewId="0">
      <selection activeCell="I80" sqref="I80"/>
    </sheetView>
  </sheetViews>
  <sheetFormatPr defaultColWidth="9.140625" defaultRowHeight="15.75" x14ac:dyDescent="0.25"/>
  <cols>
    <col min="1" max="1" width="32.5703125" style="139" customWidth="1"/>
    <col min="2" max="2" width="56.140625" style="139" customWidth="1"/>
    <col min="3" max="3" width="13.85546875" style="103" customWidth="1"/>
    <col min="4" max="5" width="15.140625" style="103" customWidth="1"/>
    <col min="6" max="6" width="16.7109375" style="103" hidden="1" customWidth="1"/>
    <col min="7" max="7" width="16.42578125" style="103" hidden="1" customWidth="1"/>
    <col min="8" max="8" width="12.5703125" style="103" hidden="1" customWidth="1"/>
    <col min="9" max="9" width="13.28515625" style="103" customWidth="1"/>
    <col min="10" max="10" width="17.28515625" style="103" customWidth="1"/>
    <col min="11" max="11" width="11.28515625" style="103" bestFit="1" customWidth="1"/>
    <col min="12" max="12" width="13.140625" style="103" bestFit="1" customWidth="1"/>
    <col min="13" max="16384" width="9.140625" style="103"/>
  </cols>
  <sheetData>
    <row r="1" spans="1:8" x14ac:dyDescent="0.25">
      <c r="A1" s="370" t="s">
        <v>127</v>
      </c>
      <c r="B1" s="370"/>
      <c r="C1" s="370"/>
      <c r="D1" s="370"/>
      <c r="E1" s="370"/>
    </row>
    <row r="2" spans="1:8" x14ac:dyDescent="0.25">
      <c r="A2" s="370"/>
      <c r="B2" s="370"/>
      <c r="C2" s="370"/>
      <c r="D2" s="370"/>
      <c r="E2" s="370"/>
    </row>
    <row r="4" spans="1:8" ht="15.75" customHeight="1" x14ac:dyDescent="0.25">
      <c r="A4" s="367"/>
      <c r="B4" s="367"/>
      <c r="C4" s="367"/>
      <c r="D4" s="100"/>
      <c r="E4" s="101"/>
      <c r="F4" s="102"/>
      <c r="G4" s="102"/>
      <c r="H4" s="102"/>
    </row>
    <row r="5" spans="1:8" s="104" customFormat="1" ht="15.75" customHeight="1" x14ac:dyDescent="0.25">
      <c r="A5" s="367" t="s">
        <v>30</v>
      </c>
      <c r="B5" s="367"/>
      <c r="C5" s="367"/>
    </row>
    <row r="6" spans="1:8" s="104" customFormat="1" ht="15.75" customHeight="1" x14ac:dyDescent="0.25">
      <c r="A6" s="105"/>
      <c r="B6" s="105"/>
      <c r="C6" s="105"/>
    </row>
    <row r="7" spans="1:8" s="104" customFormat="1" ht="15.75" customHeight="1" x14ac:dyDescent="0.25">
      <c r="A7" s="105"/>
      <c r="B7" s="105" t="s">
        <v>78</v>
      </c>
      <c r="C7" s="105"/>
    </row>
    <row r="8" spans="1:8" s="108" customFormat="1" x14ac:dyDescent="0.25">
      <c r="A8" s="106"/>
      <c r="B8" s="106"/>
      <c r="C8" s="107"/>
      <c r="D8" s="107"/>
      <c r="E8" s="107"/>
      <c r="F8" s="107"/>
      <c r="G8" s="107"/>
      <c r="H8" s="107"/>
    </row>
    <row r="9" spans="1:8" s="108" customFormat="1" ht="63" x14ac:dyDescent="0.25">
      <c r="A9" s="109" t="s">
        <v>27</v>
      </c>
      <c r="B9" s="109" t="s">
        <v>28</v>
      </c>
      <c r="C9" s="71" t="s">
        <v>88</v>
      </c>
      <c r="D9" s="71" t="s">
        <v>138</v>
      </c>
      <c r="E9" s="144" t="s">
        <v>129</v>
      </c>
      <c r="F9" s="107"/>
      <c r="G9" s="107"/>
      <c r="H9" s="107"/>
    </row>
    <row r="10" spans="1:8" s="112" customFormat="1" ht="11.25" x14ac:dyDescent="0.2">
      <c r="A10" s="365">
        <v>1</v>
      </c>
      <c r="B10" s="366"/>
      <c r="C10" s="110">
        <v>2</v>
      </c>
      <c r="D10" s="174">
        <v>3</v>
      </c>
      <c r="E10" s="177">
        <v>4</v>
      </c>
      <c r="F10" s="111"/>
      <c r="G10" s="111"/>
      <c r="H10" s="111"/>
    </row>
    <row r="11" spans="1:8" s="108" customFormat="1" x14ac:dyDescent="0.25">
      <c r="A11" s="113" t="s">
        <v>56</v>
      </c>
      <c r="B11" s="114" t="s">
        <v>123</v>
      </c>
      <c r="C11" s="115"/>
      <c r="D11" s="175"/>
      <c r="E11" s="178"/>
      <c r="F11" s="107"/>
      <c r="G11" s="107"/>
      <c r="H11" s="107"/>
    </row>
    <row r="12" spans="1:8" s="108" customFormat="1" x14ac:dyDescent="0.25">
      <c r="A12" s="116"/>
      <c r="B12" s="117" t="s">
        <v>35</v>
      </c>
      <c r="C12" s="141"/>
      <c r="D12" s="176"/>
      <c r="E12" s="179"/>
      <c r="F12" s="107"/>
      <c r="G12" s="107"/>
      <c r="H12" s="107"/>
    </row>
    <row r="13" spans="1:8" s="108" customFormat="1" x14ac:dyDescent="0.25">
      <c r="A13" s="118" t="s">
        <v>57</v>
      </c>
      <c r="B13" s="119" t="s">
        <v>53</v>
      </c>
      <c r="C13" s="142">
        <f>C14</f>
        <v>25489.41</v>
      </c>
      <c r="D13" s="142">
        <f>E13-C13</f>
        <v>0</v>
      </c>
      <c r="E13" s="142">
        <f>E14</f>
        <v>25489.41</v>
      </c>
      <c r="F13" s="107"/>
      <c r="G13" s="107"/>
      <c r="H13" s="107"/>
    </row>
    <row r="14" spans="1:8" s="108" customFormat="1" ht="14.25" customHeight="1" x14ac:dyDescent="0.25">
      <c r="A14" s="124">
        <v>32</v>
      </c>
      <c r="B14" s="125" t="s">
        <v>7</v>
      </c>
      <c r="C14" s="141">
        <v>25489.41</v>
      </c>
      <c r="D14" s="141">
        <v>0</v>
      </c>
      <c r="E14" s="141">
        <v>25489.41</v>
      </c>
      <c r="F14" s="120"/>
      <c r="G14" s="121"/>
    </row>
    <row r="15" spans="1:8" x14ac:dyDescent="0.25">
      <c r="A15" s="127" t="s">
        <v>58</v>
      </c>
      <c r="B15" s="128" t="s">
        <v>54</v>
      </c>
      <c r="C15" s="142">
        <v>4499</v>
      </c>
      <c r="D15" s="142">
        <v>0</v>
      </c>
      <c r="E15" s="142">
        <v>4499</v>
      </c>
    </row>
    <row r="16" spans="1:8" x14ac:dyDescent="0.25">
      <c r="A16" s="124">
        <v>32</v>
      </c>
      <c r="B16" s="125" t="s">
        <v>7</v>
      </c>
      <c r="C16" s="126">
        <v>4499</v>
      </c>
      <c r="D16" s="126">
        <v>0</v>
      </c>
      <c r="E16" s="126">
        <v>4499</v>
      </c>
    </row>
    <row r="17" spans="1:10" s="123" customFormat="1" x14ac:dyDescent="0.25">
      <c r="A17" s="129" t="s">
        <v>108</v>
      </c>
      <c r="B17" s="129" t="s">
        <v>20</v>
      </c>
      <c r="C17" s="130">
        <f>C15+C13</f>
        <v>29988.41</v>
      </c>
      <c r="D17" s="130">
        <f>D15+D13</f>
        <v>0</v>
      </c>
      <c r="E17" s="130">
        <f>E15+E13</f>
        <v>29988.41</v>
      </c>
      <c r="F17" s="130" t="e">
        <f>F13+F15+#REF!</f>
        <v>#REF!</v>
      </c>
      <c r="G17" s="130" t="e">
        <f>G13+G15+#REF!</f>
        <v>#REF!</v>
      </c>
      <c r="H17" s="130" t="e">
        <f>H13+H15+#REF!</f>
        <v>#REF!</v>
      </c>
    </row>
    <row r="18" spans="1:10" s="123" customFormat="1" x14ac:dyDescent="0.25">
      <c r="A18" s="118" t="s">
        <v>59</v>
      </c>
      <c r="B18" s="118" t="s">
        <v>55</v>
      </c>
      <c r="C18" s="131">
        <f>C23</f>
        <v>71833</v>
      </c>
      <c r="D18" s="131">
        <f>E18-C18</f>
        <v>101871</v>
      </c>
      <c r="E18" s="131">
        <f>E19+E20+E21</f>
        <v>173704</v>
      </c>
      <c r="F18" s="122"/>
      <c r="G18" s="122"/>
      <c r="H18" s="122"/>
    </row>
    <row r="19" spans="1:10" s="123" customFormat="1" x14ac:dyDescent="0.25">
      <c r="A19" s="274">
        <v>32</v>
      </c>
      <c r="B19" s="275" t="s">
        <v>7</v>
      </c>
      <c r="C19" s="271">
        <v>47403</v>
      </c>
      <c r="D19" s="271">
        <f>E19-C19</f>
        <v>28504.369999999995</v>
      </c>
      <c r="E19" s="271">
        <v>75907.37</v>
      </c>
      <c r="F19" s="122"/>
      <c r="G19" s="122"/>
      <c r="H19" s="122"/>
    </row>
    <row r="20" spans="1:10" s="123" customFormat="1" x14ac:dyDescent="0.25">
      <c r="A20" s="272" t="s">
        <v>23</v>
      </c>
      <c r="B20" s="273" t="s">
        <v>45</v>
      </c>
      <c r="C20" s="141">
        <v>1080</v>
      </c>
      <c r="D20" s="176">
        <f>E20-C20</f>
        <v>36.630000000000109</v>
      </c>
      <c r="E20" s="179">
        <v>1116.6300000000001</v>
      </c>
      <c r="F20" s="122"/>
      <c r="G20" s="122"/>
      <c r="H20" s="122"/>
    </row>
    <row r="21" spans="1:10" s="123" customFormat="1" x14ac:dyDescent="0.25">
      <c r="A21" s="272">
        <v>42</v>
      </c>
      <c r="B21" s="273" t="s">
        <v>8</v>
      </c>
      <c r="C21" s="141">
        <v>23350</v>
      </c>
      <c r="D21" s="176">
        <f>E21-C21</f>
        <v>73330</v>
      </c>
      <c r="E21" s="179">
        <v>96680</v>
      </c>
      <c r="F21" s="122"/>
      <c r="G21" s="122"/>
      <c r="H21" s="122"/>
    </row>
    <row r="22" spans="1:10" s="123" customFormat="1" ht="0.75" customHeight="1" x14ac:dyDescent="0.25">
      <c r="A22" s="132">
        <v>422</v>
      </c>
      <c r="B22" s="133" t="s">
        <v>34</v>
      </c>
      <c r="C22" s="143" t="e">
        <f>#REF!+#REF!</f>
        <v>#REF!</v>
      </c>
      <c r="D22" s="176"/>
      <c r="E22" s="179"/>
      <c r="F22" s="122"/>
      <c r="G22" s="122"/>
      <c r="H22" s="122"/>
    </row>
    <row r="23" spans="1:10" s="123" customFormat="1" x14ac:dyDescent="0.25">
      <c r="A23" s="129" t="s">
        <v>109</v>
      </c>
      <c r="B23" s="202" t="s">
        <v>43</v>
      </c>
      <c r="C23" s="203">
        <f>C19+C20+C21</f>
        <v>71833</v>
      </c>
      <c r="D23" s="203">
        <f t="shared" ref="D23:E23" si="0">D19+D20+D21</f>
        <v>101871</v>
      </c>
      <c r="E23" s="203">
        <f t="shared" si="0"/>
        <v>173704</v>
      </c>
      <c r="F23" s="122"/>
      <c r="G23" s="122"/>
      <c r="H23" s="122"/>
      <c r="J23" s="201"/>
    </row>
    <row r="24" spans="1:10" s="123" customFormat="1" x14ac:dyDescent="0.25">
      <c r="A24" s="368" t="s">
        <v>107</v>
      </c>
      <c r="B24" s="369"/>
      <c r="C24" s="207">
        <f>C25+C26</f>
        <v>100000</v>
      </c>
      <c r="D24" s="207">
        <v>0</v>
      </c>
      <c r="E24" s="207">
        <f>E25+E26</f>
        <v>100000</v>
      </c>
      <c r="F24" s="122"/>
      <c r="G24" s="122"/>
      <c r="H24" s="122"/>
    </row>
    <row r="25" spans="1:10" s="205" customFormat="1" x14ac:dyDescent="0.25">
      <c r="A25" s="272">
        <v>31</v>
      </c>
      <c r="B25" s="138" t="s">
        <v>6</v>
      </c>
      <c r="C25" s="224">
        <v>81200</v>
      </c>
      <c r="D25" s="224">
        <v>0</v>
      </c>
      <c r="E25" s="224">
        <v>81200</v>
      </c>
      <c r="F25" s="204"/>
      <c r="G25" s="204"/>
      <c r="H25" s="204"/>
    </row>
    <row r="26" spans="1:10" s="205" customFormat="1" x14ac:dyDescent="0.25">
      <c r="A26" s="272">
        <v>32</v>
      </c>
      <c r="B26" s="138" t="s">
        <v>7</v>
      </c>
      <c r="C26" s="206">
        <v>18800</v>
      </c>
      <c r="D26" s="224">
        <v>0</v>
      </c>
      <c r="E26" s="206">
        <v>18800</v>
      </c>
      <c r="F26" s="204"/>
      <c r="G26" s="204"/>
      <c r="H26" s="204"/>
    </row>
    <row r="27" spans="1:10" s="205" customFormat="1" x14ac:dyDescent="0.25">
      <c r="A27" s="209" t="s">
        <v>110</v>
      </c>
      <c r="B27" s="210" t="s">
        <v>89</v>
      </c>
      <c r="C27" s="208">
        <f>C24</f>
        <v>100000</v>
      </c>
      <c r="D27" s="208">
        <v>0</v>
      </c>
      <c r="E27" s="208">
        <f>E24</f>
        <v>100000</v>
      </c>
      <c r="F27" s="204"/>
      <c r="G27" s="204"/>
      <c r="H27" s="204"/>
    </row>
    <row r="28" spans="1:10" s="212" customFormat="1" ht="57" customHeight="1" x14ac:dyDescent="0.25">
      <c r="A28" s="134" t="s">
        <v>115</v>
      </c>
      <c r="B28" s="213" t="s">
        <v>111</v>
      </c>
      <c r="C28" s="276">
        <f>C29+C30+C31</f>
        <v>50435</v>
      </c>
      <c r="D28" s="277">
        <v>0</v>
      </c>
      <c r="E28" s="276">
        <f>E29+E30+E31</f>
        <v>50435</v>
      </c>
      <c r="F28" s="211"/>
      <c r="G28" s="211"/>
      <c r="H28" s="211"/>
    </row>
    <row r="29" spans="1:10" s="212" customFormat="1" x14ac:dyDescent="0.25">
      <c r="A29" s="272">
        <v>31</v>
      </c>
      <c r="B29" s="138" t="s">
        <v>6</v>
      </c>
      <c r="C29" s="278">
        <v>100</v>
      </c>
      <c r="D29" s="278">
        <v>0</v>
      </c>
      <c r="E29" s="278">
        <v>100</v>
      </c>
      <c r="F29" s="211"/>
      <c r="G29" s="211"/>
      <c r="H29" s="211"/>
    </row>
    <row r="30" spans="1:10" s="212" customFormat="1" ht="15" customHeight="1" x14ac:dyDescent="0.25">
      <c r="A30" s="272">
        <v>32</v>
      </c>
      <c r="B30" s="138" t="s">
        <v>7</v>
      </c>
      <c r="C30" s="278">
        <v>50203</v>
      </c>
      <c r="D30" s="218">
        <v>0</v>
      </c>
      <c r="E30" s="278">
        <v>50203</v>
      </c>
      <c r="F30" s="211"/>
      <c r="G30" s="211"/>
      <c r="H30" s="211"/>
    </row>
    <row r="31" spans="1:10" s="212" customFormat="1" x14ac:dyDescent="0.25">
      <c r="A31" s="288">
        <v>38</v>
      </c>
      <c r="B31" s="138" t="s">
        <v>44</v>
      </c>
      <c r="C31" s="278">
        <v>132</v>
      </c>
      <c r="D31" s="218">
        <v>0</v>
      </c>
      <c r="E31" s="278">
        <v>132</v>
      </c>
      <c r="F31" s="211"/>
      <c r="G31" s="211"/>
      <c r="H31" s="211"/>
    </row>
    <row r="32" spans="1:10" s="212" customFormat="1" x14ac:dyDescent="0.25">
      <c r="A32" s="215" t="s">
        <v>112</v>
      </c>
      <c r="B32" s="216" t="s">
        <v>16</v>
      </c>
      <c r="C32" s="214">
        <f>C28</f>
        <v>50435</v>
      </c>
      <c r="D32" s="214">
        <v>0</v>
      </c>
      <c r="E32" s="214">
        <f>E28</f>
        <v>50435</v>
      </c>
      <c r="F32" s="211"/>
      <c r="G32" s="211"/>
      <c r="H32" s="211"/>
    </row>
    <row r="33" spans="1:11" s="212" customFormat="1" ht="35.25" customHeight="1" x14ac:dyDescent="0.25">
      <c r="A33" s="134" t="s">
        <v>116</v>
      </c>
      <c r="B33" s="213" t="s">
        <v>113</v>
      </c>
      <c r="C33" s="217">
        <v>36352.800000000003</v>
      </c>
      <c r="D33" s="217">
        <v>0</v>
      </c>
      <c r="E33" s="217">
        <v>36352.800000000003</v>
      </c>
      <c r="F33" s="211"/>
      <c r="G33" s="211"/>
      <c r="H33" s="211"/>
    </row>
    <row r="34" spans="1:11" s="212" customFormat="1" x14ac:dyDescent="0.25">
      <c r="A34" s="272">
        <v>31</v>
      </c>
      <c r="B34" s="138" t="s">
        <v>6</v>
      </c>
      <c r="C34" s="218">
        <v>36352.800000000003</v>
      </c>
      <c r="D34" s="218">
        <v>0</v>
      </c>
      <c r="E34" s="218">
        <v>36352.800000000003</v>
      </c>
      <c r="F34" s="211"/>
      <c r="G34" s="211"/>
      <c r="H34" s="211"/>
      <c r="J34" s="296"/>
    </row>
    <row r="35" spans="1:11" s="212" customFormat="1" x14ac:dyDescent="0.25">
      <c r="A35" s="215" t="s">
        <v>130</v>
      </c>
      <c r="B35" s="216" t="s">
        <v>131</v>
      </c>
      <c r="C35" s="247">
        <f>C33</f>
        <v>36352.800000000003</v>
      </c>
      <c r="D35" s="247">
        <v>0</v>
      </c>
      <c r="E35" s="247">
        <f>E33</f>
        <v>36352.800000000003</v>
      </c>
      <c r="F35" s="211"/>
      <c r="G35" s="211"/>
      <c r="H35" s="211"/>
    </row>
    <row r="36" spans="1:11" s="123" customFormat="1" x14ac:dyDescent="0.25">
      <c r="A36" s="134" t="s">
        <v>119</v>
      </c>
      <c r="B36" s="135" t="s">
        <v>120</v>
      </c>
      <c r="C36" s="219">
        <f>C45+C49+C52+C56</f>
        <v>3315522.79</v>
      </c>
      <c r="D36" s="219">
        <f>D45+D49+D52+D56</f>
        <v>169379.00000000006</v>
      </c>
      <c r="E36" s="219">
        <f>E45+E49+E52+E56</f>
        <v>3484901.79</v>
      </c>
      <c r="F36" s="122"/>
      <c r="G36" s="122"/>
      <c r="H36" s="122"/>
    </row>
    <row r="37" spans="1:11" s="123" customFormat="1" x14ac:dyDescent="0.25">
      <c r="A37" s="220">
        <v>3</v>
      </c>
      <c r="B37" s="221" t="s">
        <v>24</v>
      </c>
      <c r="C37" s="222">
        <f>C38+C39+C40</f>
        <v>1298821.07</v>
      </c>
      <c r="D37" s="222">
        <f t="shared" ref="D37:E37" si="1">D38+D39+D40</f>
        <v>-846315.48</v>
      </c>
      <c r="E37" s="222">
        <f t="shared" si="1"/>
        <v>452505.59</v>
      </c>
      <c r="F37" s="122"/>
      <c r="G37" s="122"/>
      <c r="H37" s="122"/>
      <c r="J37" s="201"/>
    </row>
    <row r="38" spans="1:11" s="123" customFormat="1" x14ac:dyDescent="0.25">
      <c r="A38" s="284">
        <v>31</v>
      </c>
      <c r="B38" s="285" t="s">
        <v>6</v>
      </c>
      <c r="C38" s="282">
        <v>919315.48</v>
      </c>
      <c r="D38" s="282">
        <f>E38-C38</f>
        <v>-846315.48</v>
      </c>
      <c r="E38" s="282">
        <v>73000</v>
      </c>
      <c r="F38" s="122"/>
      <c r="G38" s="122"/>
      <c r="H38" s="122"/>
      <c r="J38" s="201"/>
      <c r="K38" s="201"/>
    </row>
    <row r="39" spans="1:11" s="123" customFormat="1" ht="15.75" customHeight="1" x14ac:dyDescent="0.25">
      <c r="A39" s="272">
        <v>32</v>
      </c>
      <c r="B39" s="138" t="s">
        <v>7</v>
      </c>
      <c r="C39" s="136">
        <v>376505.59</v>
      </c>
      <c r="D39" s="282">
        <f t="shared" ref="D39:D40" si="2">E39-C39</f>
        <v>0</v>
      </c>
      <c r="E39" s="283">
        <v>376505.59</v>
      </c>
    </row>
    <row r="40" spans="1:11" s="137" customFormat="1" x14ac:dyDescent="0.2">
      <c r="A40" s="272">
        <v>34</v>
      </c>
      <c r="B40" s="138" t="s">
        <v>10</v>
      </c>
      <c r="C40" s="283">
        <v>3000</v>
      </c>
      <c r="D40" s="282">
        <f t="shared" si="2"/>
        <v>0</v>
      </c>
      <c r="E40" s="283">
        <v>3000</v>
      </c>
    </row>
    <row r="41" spans="1:11" s="123" customFormat="1" x14ac:dyDescent="0.25">
      <c r="A41" s="279" t="s">
        <v>46</v>
      </c>
      <c r="B41" s="280" t="s">
        <v>11</v>
      </c>
      <c r="C41" s="281">
        <f>C42+C43</f>
        <v>74197.710000000006</v>
      </c>
      <c r="D41" s="281">
        <f>E41-C41</f>
        <v>193955.65999999997</v>
      </c>
      <c r="E41" s="281">
        <f>E42+E43+E44</f>
        <v>268153.37</v>
      </c>
    </row>
    <row r="42" spans="1:11" s="123" customFormat="1" x14ac:dyDescent="0.25">
      <c r="A42" s="272" t="s">
        <v>23</v>
      </c>
      <c r="B42" s="138" t="s">
        <v>45</v>
      </c>
      <c r="C42" s="141">
        <v>1920</v>
      </c>
      <c r="D42" s="136">
        <f t="shared" ref="D42:D43" si="3">E42-C42</f>
        <v>-36.630000000000109</v>
      </c>
      <c r="E42" s="179">
        <v>1883.37</v>
      </c>
      <c r="K42" s="201"/>
    </row>
    <row r="43" spans="1:11" s="123" customFormat="1" x14ac:dyDescent="0.25">
      <c r="A43" s="272">
        <v>42</v>
      </c>
      <c r="B43" s="138" t="s">
        <v>8</v>
      </c>
      <c r="C43" s="136">
        <v>72277.710000000006</v>
      </c>
      <c r="D43" s="136">
        <f t="shared" si="3"/>
        <v>53242.289999999994</v>
      </c>
      <c r="E43" s="136">
        <v>125520</v>
      </c>
    </row>
    <row r="44" spans="1:11" s="123" customFormat="1" x14ac:dyDescent="0.25">
      <c r="A44" s="272" t="s">
        <v>47</v>
      </c>
      <c r="B44" s="138" t="s">
        <v>48</v>
      </c>
      <c r="C44" s="293">
        <v>0</v>
      </c>
      <c r="D44" s="293">
        <v>140750</v>
      </c>
      <c r="E44" s="293">
        <v>140750</v>
      </c>
    </row>
    <row r="45" spans="1:11" s="242" customFormat="1" x14ac:dyDescent="0.25">
      <c r="A45" s="240" t="s">
        <v>114</v>
      </c>
      <c r="B45" s="241" t="s">
        <v>29</v>
      </c>
      <c r="C45" s="248">
        <f>C41+C37</f>
        <v>1373018.78</v>
      </c>
      <c r="D45" s="248">
        <f t="shared" ref="D45:E45" si="4">D41+D37</f>
        <v>-652359.82000000007</v>
      </c>
      <c r="E45" s="248">
        <f t="shared" si="4"/>
        <v>720658.96</v>
      </c>
    </row>
    <row r="46" spans="1:11" s="244" customFormat="1" x14ac:dyDescent="0.25">
      <c r="A46" s="152">
        <v>3</v>
      </c>
      <c r="B46" s="154" t="s">
        <v>24</v>
      </c>
      <c r="C46" s="163">
        <f>C47+C48</f>
        <v>1747831.72</v>
      </c>
      <c r="D46" s="265">
        <f>E46-C46</f>
        <v>917811.1100000001</v>
      </c>
      <c r="E46" s="163">
        <f>E47+E48</f>
        <v>2665642.83</v>
      </c>
      <c r="F46" s="243"/>
      <c r="G46" s="243"/>
      <c r="H46" s="243"/>
    </row>
    <row r="47" spans="1:11" s="244" customFormat="1" x14ac:dyDescent="0.25">
      <c r="A47" s="239">
        <v>31</v>
      </c>
      <c r="B47" s="43" t="s">
        <v>6</v>
      </c>
      <c r="C47" s="22">
        <v>1108231.72</v>
      </c>
      <c r="D47" s="22">
        <f>E47-C47</f>
        <v>946315.48</v>
      </c>
      <c r="E47" s="22">
        <v>2054547.2</v>
      </c>
      <c r="F47" s="243"/>
      <c r="G47" s="243"/>
      <c r="H47" s="243"/>
    </row>
    <row r="48" spans="1:11" s="244" customFormat="1" ht="15.75" customHeight="1" x14ac:dyDescent="0.25">
      <c r="A48" s="239">
        <v>32</v>
      </c>
      <c r="B48" s="43" t="s">
        <v>7</v>
      </c>
      <c r="C48" s="22">
        <v>639600</v>
      </c>
      <c r="D48" s="22">
        <f>E48-C48</f>
        <v>-28504.369999999995</v>
      </c>
      <c r="E48" s="22">
        <v>611095.63</v>
      </c>
    </row>
    <row r="49" spans="1:15" s="244" customFormat="1" ht="15.75" customHeight="1" x14ac:dyDescent="0.25">
      <c r="A49" s="44" t="s">
        <v>132</v>
      </c>
      <c r="B49" s="216" t="s">
        <v>131</v>
      </c>
      <c r="C49" s="286">
        <f>C46</f>
        <v>1747831.72</v>
      </c>
      <c r="D49" s="286">
        <f t="shared" ref="D49:E49" si="5">D46</f>
        <v>917811.1100000001</v>
      </c>
      <c r="E49" s="286">
        <f t="shared" si="5"/>
        <v>2665642.83</v>
      </c>
    </row>
    <row r="50" spans="1:15" s="242" customFormat="1" x14ac:dyDescent="0.25">
      <c r="A50" s="161" t="s">
        <v>46</v>
      </c>
      <c r="B50" s="154" t="s">
        <v>90</v>
      </c>
      <c r="C50" s="155">
        <f>C51</f>
        <v>4372.29</v>
      </c>
      <c r="D50" s="156">
        <f>E50-C50</f>
        <v>3927.71</v>
      </c>
      <c r="E50" s="156">
        <v>8300</v>
      </c>
    </row>
    <row r="51" spans="1:15" s="242" customFormat="1" x14ac:dyDescent="0.25">
      <c r="A51" s="239">
        <v>42</v>
      </c>
      <c r="B51" s="43" t="s">
        <v>8</v>
      </c>
      <c r="C51" s="47">
        <v>4372.29</v>
      </c>
      <c r="D51" s="146">
        <f>E51-C51</f>
        <v>3927.71</v>
      </c>
      <c r="E51" s="146">
        <v>8300</v>
      </c>
    </row>
    <row r="52" spans="1:15" s="242" customFormat="1" x14ac:dyDescent="0.25">
      <c r="A52" s="287" t="s">
        <v>117</v>
      </c>
      <c r="B52" s="23" t="s">
        <v>49</v>
      </c>
      <c r="C52" s="40">
        <f>C50</f>
        <v>4372.29</v>
      </c>
      <c r="D52" s="40">
        <f t="shared" ref="D52:E52" si="6">D50</f>
        <v>3927.71</v>
      </c>
      <c r="E52" s="40">
        <f t="shared" si="6"/>
        <v>8300</v>
      </c>
    </row>
    <row r="53" spans="1:15" s="242" customFormat="1" x14ac:dyDescent="0.25">
      <c r="A53" s="152">
        <v>3</v>
      </c>
      <c r="B53" s="154" t="s">
        <v>24</v>
      </c>
      <c r="C53" s="155">
        <f>C54+C55</f>
        <v>190300</v>
      </c>
      <c r="D53" s="155">
        <f>E53-C53</f>
        <v>-100000</v>
      </c>
      <c r="E53" s="155">
        <f t="shared" ref="E53" si="7">E54+E55</f>
        <v>90300</v>
      </c>
    </row>
    <row r="54" spans="1:15" s="242" customFormat="1" x14ac:dyDescent="0.25">
      <c r="A54" s="239">
        <v>31</v>
      </c>
      <c r="B54" s="43" t="s">
        <v>6</v>
      </c>
      <c r="C54" s="46">
        <v>177800</v>
      </c>
      <c r="D54" s="46">
        <f t="shared" ref="D54:D55" si="8">E54-C54</f>
        <v>-100000</v>
      </c>
      <c r="E54" s="146">
        <v>77800</v>
      </c>
    </row>
    <row r="55" spans="1:15" s="242" customFormat="1" x14ac:dyDescent="0.25">
      <c r="A55" s="239">
        <v>32</v>
      </c>
      <c r="B55" s="43" t="s">
        <v>7</v>
      </c>
      <c r="C55" s="46">
        <v>12500</v>
      </c>
      <c r="D55" s="46">
        <f t="shared" si="8"/>
        <v>0</v>
      </c>
      <c r="E55" s="146">
        <v>12500</v>
      </c>
      <c r="I55" s="245"/>
      <c r="J55" s="245"/>
      <c r="K55" s="245"/>
      <c r="L55" s="245"/>
      <c r="M55" s="245"/>
      <c r="N55" s="245"/>
      <c r="O55" s="245"/>
    </row>
    <row r="56" spans="1:15" s="242" customFormat="1" x14ac:dyDescent="0.25">
      <c r="A56" s="246" t="s">
        <v>118</v>
      </c>
      <c r="B56" s="39" t="s">
        <v>16</v>
      </c>
      <c r="C56" s="40">
        <f t="shared" ref="C56:E56" si="9">C53</f>
        <v>190300</v>
      </c>
      <c r="D56" s="40">
        <f t="shared" si="9"/>
        <v>-100000</v>
      </c>
      <c r="E56" s="40">
        <f t="shared" si="9"/>
        <v>90300</v>
      </c>
    </row>
    <row r="57" spans="1:15" x14ac:dyDescent="0.25">
      <c r="A57" s="294" t="s">
        <v>133</v>
      </c>
      <c r="B57" s="294"/>
      <c r="C57" s="295">
        <f>C17+C23+C27+C32+C35+C45+C49+C52+C56</f>
        <v>3604132</v>
      </c>
      <c r="D57" s="295">
        <f t="shared" ref="D57:E57" si="10">D17+D23+D27+D32+D35+D45+D49+D52+D56</f>
        <v>271250.00000000006</v>
      </c>
      <c r="E57" s="295">
        <f t="shared" si="10"/>
        <v>3875382</v>
      </c>
    </row>
    <row r="58" spans="1:15" x14ac:dyDescent="0.25">
      <c r="C58" s="223"/>
      <c r="D58" s="223"/>
      <c r="E58" s="223"/>
    </row>
  </sheetData>
  <mergeCells count="5">
    <mergeCell ref="A10:B10"/>
    <mergeCell ref="A4:C4"/>
    <mergeCell ref="A5:C5"/>
    <mergeCell ref="A24:B24"/>
    <mergeCell ref="A1:E2"/>
  </mergeCells>
  <pageMargins left="0.7" right="0.7" top="0.75" bottom="0.75" header="0.3" footer="0.3"/>
  <pageSetup paperSize="9" fitToHeight="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7</vt:i4>
      </vt:variant>
      <vt:variant>
        <vt:lpstr>Imenovani rasponi</vt:lpstr>
      </vt:variant>
      <vt:variant>
        <vt:i4>2</vt:i4>
      </vt:variant>
    </vt:vector>
  </HeadingPairs>
  <TitlesOfParts>
    <vt:vector size="9" baseType="lpstr">
      <vt:lpstr>SAŽETAK</vt:lpstr>
      <vt:lpstr>RAČUN  PRIHODA I RASHODA</vt:lpstr>
      <vt:lpstr>RAČUN PRIHODA I RASHODA-IZVORI</vt:lpstr>
      <vt:lpstr>Račun financiranja</vt:lpstr>
      <vt:lpstr>Rashodi -funkcijska</vt:lpstr>
      <vt:lpstr>POSEBNI_DIO_</vt:lpstr>
      <vt:lpstr>List1</vt:lpstr>
      <vt:lpstr>POSEBNI_DIO_!Podrucje_ispisa</vt:lpstr>
      <vt:lpstr>'RAČUN PRIHODA I RASHODA-IZVORI'!Podrucje_ispisa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AMilic</dc:creator>
  <cp:lastModifiedBy>sbencik</cp:lastModifiedBy>
  <cp:lastPrinted>2024-02-26T07:04:28Z</cp:lastPrinted>
  <dcterms:created xsi:type="dcterms:W3CDTF">2022-08-26T07:26:16Z</dcterms:created>
  <dcterms:modified xsi:type="dcterms:W3CDTF">2024-02-26T07:04:33Z</dcterms:modified>
</cp:coreProperties>
</file>