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2"/>
  </bookViews>
  <sheets>
    <sheet name="SAŽETAK" sheetId="12" r:id="rId1"/>
    <sheet name="RAČUN  PRIHODA I RASHODA" sheetId="13" r:id="rId2"/>
    <sheet name="RAČUN PRIHODA I RASHODA-IZVORI" sheetId="7" r:id="rId3"/>
    <sheet name="Račun financiranja" sheetId="14" r:id="rId4"/>
    <sheet name="Rashodi -funkcijska" sheetId="9" r:id="rId5"/>
    <sheet name="POSEBNI_DIO_" sheetId="3" r:id="rId6"/>
  </sheets>
  <definedNames>
    <definedName name="_xlnm.Print_Area" localSheetId="5">POSEBNI_DIO_!$A$2:$G$196</definedName>
    <definedName name="_xlnm.Print_Area" localSheetId="2">'RAČUN PRIHODA I RASHODA-IZVORI'!$A$1:$I$303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2" i="7" l="1"/>
  <c r="K96" i="7"/>
  <c r="E95" i="3"/>
  <c r="D95" i="3"/>
  <c r="C95" i="3"/>
  <c r="H24" i="12" l="1"/>
  <c r="F24" i="12"/>
  <c r="G24" i="12"/>
  <c r="J24" i="12"/>
  <c r="I24" i="12" l="1"/>
  <c r="E188" i="3"/>
  <c r="E189" i="3"/>
  <c r="E190" i="3"/>
  <c r="E191" i="3"/>
  <c r="E192" i="3"/>
  <c r="E193" i="3"/>
  <c r="E194" i="3"/>
  <c r="E138" i="3"/>
  <c r="E139" i="3"/>
  <c r="E140" i="3"/>
  <c r="E121" i="3"/>
  <c r="D11" i="9"/>
  <c r="D12" i="9"/>
  <c r="G303" i="7" l="1"/>
  <c r="I268" i="7"/>
  <c r="F249" i="7"/>
  <c r="G249" i="7"/>
  <c r="E249" i="7"/>
  <c r="I237" i="7"/>
  <c r="E236" i="7"/>
  <c r="H188" i="7"/>
  <c r="I88" i="7"/>
  <c r="H15" i="12"/>
  <c r="H9" i="12"/>
  <c r="H12" i="12"/>
  <c r="E196" i="3"/>
  <c r="D196" i="3"/>
  <c r="D159" i="3"/>
  <c r="E90" i="3"/>
  <c r="E91" i="3"/>
  <c r="E92" i="3"/>
  <c r="E93" i="3"/>
  <c r="E94" i="3"/>
  <c r="E89" i="3"/>
  <c r="E88" i="3"/>
  <c r="D90" i="3"/>
  <c r="D89" i="3" s="1"/>
  <c r="D88" i="3" s="1"/>
  <c r="C196" i="3" l="1"/>
  <c r="D190" i="3"/>
  <c r="D187" i="3" s="1"/>
  <c r="D182" i="3"/>
  <c r="D181" i="3" s="1"/>
  <c r="D180" i="3" s="1"/>
  <c r="D195" i="3" s="1"/>
  <c r="D176" i="3" l="1"/>
  <c r="D175" i="3" s="1"/>
  <c r="D174" i="3" s="1"/>
  <c r="D179" i="3" s="1"/>
  <c r="D166" i="3"/>
  <c r="D165" i="3" s="1"/>
  <c r="D173" i="3" s="1"/>
  <c r="E153" i="3"/>
  <c r="E154" i="3"/>
  <c r="D152" i="3"/>
  <c r="D151" i="3" s="1"/>
  <c r="D150" i="3" s="1"/>
  <c r="D164" i="3" s="1"/>
  <c r="D142" i="3"/>
  <c r="D141" i="3" s="1"/>
  <c r="D140" i="3" s="1"/>
  <c r="D130" i="3"/>
  <c r="D120" i="3"/>
  <c r="D113" i="3"/>
  <c r="D109" i="3"/>
  <c r="D99" i="3"/>
  <c r="D98" i="3" s="1"/>
  <c r="D78" i="3"/>
  <c r="D73" i="3"/>
  <c r="D70" i="3"/>
  <c r="D67" i="3"/>
  <c r="H279" i="7"/>
  <c r="I273" i="7"/>
  <c r="I274" i="7"/>
  <c r="G283" i="7"/>
  <c r="D66" i="3" l="1"/>
  <c r="D62" i="3" s="1"/>
  <c r="D87" i="3" s="1"/>
  <c r="D108" i="3"/>
  <c r="D97" i="3" s="1"/>
  <c r="D47" i="3"/>
  <c r="D46" i="3" s="1"/>
  <c r="D55" i="3"/>
  <c r="D54" i="3" s="1"/>
  <c r="D149" i="3" l="1"/>
  <c r="D96" i="3" s="1"/>
  <c r="D45" i="3"/>
  <c r="D61" i="3" s="1"/>
  <c r="G299" i="7"/>
  <c r="G298" i="7" s="1"/>
  <c r="G302" i="7" s="1"/>
  <c r="G282" i="7"/>
  <c r="G291" i="7"/>
  <c r="G290" i="7" s="1"/>
  <c r="G271" i="7"/>
  <c r="G236" i="7"/>
  <c r="G235" i="7" s="1"/>
  <c r="G242" i="7"/>
  <c r="G246" i="7"/>
  <c r="G256" i="7"/>
  <c r="G159" i="7"/>
  <c r="G158" i="7" s="1"/>
  <c r="G211" i="7" s="1"/>
  <c r="E166" i="7"/>
  <c r="G144" i="7"/>
  <c r="G143" i="7" s="1"/>
  <c r="G139" i="7" s="1"/>
  <c r="G123" i="7"/>
  <c r="G113" i="7"/>
  <c r="G106" i="7"/>
  <c r="G102" i="7"/>
  <c r="G92" i="7"/>
  <c r="G91" i="7" s="1"/>
  <c r="I225" i="7"/>
  <c r="I226" i="7"/>
  <c r="I227" i="7"/>
  <c r="I228" i="7"/>
  <c r="I229" i="7"/>
  <c r="I230" i="7"/>
  <c r="I231" i="7"/>
  <c r="G222" i="7"/>
  <c r="G221" i="7" s="1"/>
  <c r="G217" i="7" s="1"/>
  <c r="G214" i="7"/>
  <c r="G213" i="7" s="1"/>
  <c r="G212" i="7" s="1"/>
  <c r="G86" i="7"/>
  <c r="G85" i="7" s="1"/>
  <c r="G79" i="7" s="1"/>
  <c r="G89" i="7" s="1"/>
  <c r="G59" i="7"/>
  <c r="G71" i="7" s="1"/>
  <c r="G35" i="7"/>
  <c r="E67" i="7"/>
  <c r="G55" i="7"/>
  <c r="G54" i="7" s="1"/>
  <c r="G53" i="7" s="1"/>
  <c r="G58" i="7" s="1"/>
  <c r="G42" i="7"/>
  <c r="G18" i="7"/>
  <c r="G34" i="7" s="1"/>
  <c r="I20" i="7"/>
  <c r="I21" i="7"/>
  <c r="I19" i="7"/>
  <c r="G6" i="7"/>
  <c r="G12" i="7" s="1"/>
  <c r="J38" i="13"/>
  <c r="J26" i="13"/>
  <c r="J14" i="13"/>
  <c r="J99" i="13"/>
  <c r="J98" i="13" s="1"/>
  <c r="J94" i="13" s="1"/>
  <c r="J78" i="13"/>
  <c r="J68" i="13"/>
  <c r="J61" i="13"/>
  <c r="J57" i="13"/>
  <c r="J46" i="13"/>
  <c r="J47" i="13"/>
  <c r="C181" i="3"/>
  <c r="C190" i="3"/>
  <c r="C187" i="3" s="1"/>
  <c r="C152" i="3"/>
  <c r="C142" i="3"/>
  <c r="C140" i="3"/>
  <c r="C130" i="3"/>
  <c r="C120" i="3"/>
  <c r="C113" i="3"/>
  <c r="C109" i="3"/>
  <c r="C99" i="3"/>
  <c r="C98" i="3" s="1"/>
  <c r="G241" i="7" l="1"/>
  <c r="G270" i="7" s="1"/>
  <c r="G296" i="7"/>
  <c r="G297" i="7"/>
  <c r="C151" i="3"/>
  <c r="C150" i="3" s="1"/>
  <c r="E152" i="3"/>
  <c r="C180" i="3"/>
  <c r="C195" i="3" s="1"/>
  <c r="G281" i="7"/>
  <c r="G5" i="7"/>
  <c r="G72" i="7" s="1"/>
  <c r="G157" i="7"/>
  <c r="G233" i="7"/>
  <c r="G101" i="7"/>
  <c r="G90" i="7" s="1"/>
  <c r="G156" i="7" s="1"/>
  <c r="J56" i="13"/>
  <c r="J45" i="13" s="1"/>
  <c r="J112" i="13" s="1"/>
  <c r="C108" i="3"/>
  <c r="C97" i="3" s="1"/>
  <c r="C149" i="3" s="1"/>
  <c r="G234" i="7" l="1"/>
  <c r="C164" i="3"/>
  <c r="C96" i="3" s="1"/>
  <c r="C73" i="3" l="1"/>
  <c r="C78" i="3"/>
  <c r="C70" i="3"/>
  <c r="C67" i="3"/>
  <c r="C47" i="3"/>
  <c r="C46" i="3" s="1"/>
  <c r="C54" i="3"/>
  <c r="E36" i="3"/>
  <c r="E37" i="3"/>
  <c r="E38" i="3"/>
  <c r="E39" i="3"/>
  <c r="E40" i="3"/>
  <c r="E41" i="3"/>
  <c r="E42" i="3"/>
  <c r="E43" i="3"/>
  <c r="D33" i="3"/>
  <c r="D32" i="3" s="1"/>
  <c r="C33" i="3"/>
  <c r="C32" i="3" s="1"/>
  <c r="D23" i="3"/>
  <c r="C23" i="3"/>
  <c r="C13" i="9"/>
  <c r="C12" i="9"/>
  <c r="F302" i="7"/>
  <c r="F291" i="7"/>
  <c r="F290" i="7" s="1"/>
  <c r="F283" i="7"/>
  <c r="F282" i="7" s="1"/>
  <c r="E277" i="7"/>
  <c r="H277" i="7" s="1"/>
  <c r="H278" i="7"/>
  <c r="F235" i="7"/>
  <c r="F246" i="7"/>
  <c r="E246" i="7"/>
  <c r="F256" i="7"/>
  <c r="F242" i="7"/>
  <c r="F236" i="7"/>
  <c r="F222" i="7"/>
  <c r="F221" i="7" s="1"/>
  <c r="F217" i="7" s="1"/>
  <c r="F214" i="7"/>
  <c r="F213" i="7" s="1"/>
  <c r="F212" i="7" s="1"/>
  <c r="F159" i="7"/>
  <c r="F158" i="7" s="1"/>
  <c r="F144" i="7"/>
  <c r="F143" i="7" s="1"/>
  <c r="F139" i="7" s="1"/>
  <c r="F123" i="7"/>
  <c r="F106" i="7"/>
  <c r="F113" i="7"/>
  <c r="F102" i="7"/>
  <c r="F92" i="7"/>
  <c r="F91" i="7" s="1"/>
  <c r="F86" i="7"/>
  <c r="F85" i="7" s="1"/>
  <c r="F79" i="7" s="1"/>
  <c r="F89" i="7" s="1"/>
  <c r="F71" i="7"/>
  <c r="F55" i="7"/>
  <c r="F54" i="7" s="1"/>
  <c r="F53" i="7" s="1"/>
  <c r="F58" i="7" s="1"/>
  <c r="F18" i="7"/>
  <c r="F34" i="7" s="1"/>
  <c r="F42" i="7"/>
  <c r="F35" i="7"/>
  <c r="E35" i="7"/>
  <c r="F15" i="7"/>
  <c r="F14" i="7" s="1"/>
  <c r="F13" i="7" s="1"/>
  <c r="F17" i="7" s="1"/>
  <c r="F7" i="7"/>
  <c r="F6" i="7" s="1"/>
  <c r="F12" i="7" s="1"/>
  <c r="I99" i="13"/>
  <c r="I98" i="13" s="1"/>
  <c r="I94" i="13" s="1"/>
  <c r="F211" i="7" l="1"/>
  <c r="F157" i="7"/>
  <c r="C66" i="3"/>
  <c r="C62" i="3" s="1"/>
  <c r="C87" i="3" s="1"/>
  <c r="C24" i="3"/>
  <c r="C44" i="3"/>
  <c r="D44" i="3"/>
  <c r="D24" i="3"/>
  <c r="C45" i="3"/>
  <c r="F296" i="7"/>
  <c r="F281" i="7"/>
  <c r="F233" i="7"/>
  <c r="F241" i="7"/>
  <c r="F234" i="7" s="1"/>
  <c r="F5" i="7"/>
  <c r="F72" i="7" s="1"/>
  <c r="F101" i="7"/>
  <c r="F90" i="7" s="1"/>
  <c r="F156" i="7" s="1"/>
  <c r="I78" i="13"/>
  <c r="I68" i="13"/>
  <c r="I61" i="13"/>
  <c r="I57" i="13"/>
  <c r="H54" i="13"/>
  <c r="I47" i="13"/>
  <c r="I46" i="13" s="1"/>
  <c r="I26" i="13"/>
  <c r="I23" i="13"/>
  <c r="J23" i="13"/>
  <c r="J13" i="13" s="1"/>
  <c r="H23" i="13"/>
  <c r="I14" i="13"/>
  <c r="G15" i="12"/>
  <c r="G9" i="12"/>
  <c r="G12" i="12"/>
  <c r="F12" i="12"/>
  <c r="F9" i="12"/>
  <c r="F15" i="12" s="1"/>
  <c r="F270" i="7" l="1"/>
  <c r="F303" i="7" s="1"/>
  <c r="I13" i="13"/>
  <c r="I38" i="13" s="1"/>
  <c r="I56" i="13"/>
  <c r="I45" i="13" s="1"/>
  <c r="I112" i="13" s="1"/>
  <c r="E302" i="7"/>
  <c r="E291" i="7"/>
  <c r="E290" i="7" s="1"/>
  <c r="E283" i="7"/>
  <c r="E282" i="7" s="1"/>
  <c r="E272" i="7"/>
  <c r="E280" i="7" s="1"/>
  <c r="E256" i="7"/>
  <c r="E242" i="7"/>
  <c r="E235" i="7"/>
  <c r="E222" i="7"/>
  <c r="E221" i="7"/>
  <c r="E217" i="7" s="1"/>
  <c r="E214" i="7"/>
  <c r="E213" i="7" s="1"/>
  <c r="E212" i="7" s="1"/>
  <c r="E202" i="7"/>
  <c r="E201" i="7" s="1"/>
  <c r="E200" i="7" s="1"/>
  <c r="E190" i="7"/>
  <c r="E180" i="7"/>
  <c r="E173" i="7"/>
  <c r="E169" i="7"/>
  <c r="E159" i="7"/>
  <c r="E153" i="7"/>
  <c r="E144" i="7"/>
  <c r="E143" i="7" s="1"/>
  <c r="E140" i="7"/>
  <c r="E131" i="7"/>
  <c r="E130" i="7" s="1"/>
  <c r="E123" i="7"/>
  <c r="E113" i="7"/>
  <c r="E106" i="7"/>
  <c r="E102" i="7"/>
  <c r="H102" i="7" s="1"/>
  <c r="E99" i="7"/>
  <c r="E97" i="7"/>
  <c r="E92" i="7"/>
  <c r="E83" i="7"/>
  <c r="E81" i="7"/>
  <c r="E64" i="7"/>
  <c r="E63" i="7" s="1"/>
  <c r="E71" i="7" s="1"/>
  <c r="E55" i="7"/>
  <c r="E54" i="7" s="1"/>
  <c r="E52" i="7"/>
  <c r="E44" i="7"/>
  <c r="E43" i="7" s="1"/>
  <c r="E42" i="7"/>
  <c r="E28" i="7"/>
  <c r="E34" i="7" s="1"/>
  <c r="E10" i="7"/>
  <c r="E7" i="7"/>
  <c r="H99" i="13"/>
  <c r="H98" i="13" s="1"/>
  <c r="H94" i="13" s="1"/>
  <c r="H78" i="13"/>
  <c r="H68" i="13"/>
  <c r="H61" i="13"/>
  <c r="H57" i="13"/>
  <c r="H47" i="13"/>
  <c r="H46" i="13" s="1"/>
  <c r="H32" i="13"/>
  <c r="H26" i="13"/>
  <c r="H14" i="13"/>
  <c r="E6" i="7" l="1"/>
  <c r="E12" i="7" s="1"/>
  <c r="E101" i="7"/>
  <c r="E80" i="7"/>
  <c r="E79" i="7" s="1"/>
  <c r="E158" i="7"/>
  <c r="E233" i="7"/>
  <c r="E139" i="7"/>
  <c r="E91" i="7"/>
  <c r="E58" i="7"/>
  <c r="E53" i="7"/>
  <c r="E281" i="7"/>
  <c r="E168" i="7"/>
  <c r="E18" i="7"/>
  <c r="E241" i="7"/>
  <c r="E234" i="7" s="1"/>
  <c r="H13" i="13"/>
  <c r="H38" i="13" s="1"/>
  <c r="H56" i="13"/>
  <c r="H45" i="13" s="1"/>
  <c r="H112" i="13" s="1"/>
  <c r="E296" i="7"/>
  <c r="H190" i="7"/>
  <c r="E5" i="7" l="1"/>
  <c r="E72" i="7" s="1"/>
  <c r="E90" i="7"/>
  <c r="E156" i="7" s="1"/>
  <c r="E211" i="7"/>
  <c r="E89" i="7"/>
  <c r="E157" i="7"/>
  <c r="E270" i="7"/>
  <c r="J10" i="12"/>
  <c r="J11" i="12"/>
  <c r="J13" i="12"/>
  <c r="J14" i="12"/>
  <c r="I10" i="12"/>
  <c r="I11" i="12"/>
  <c r="I13" i="12"/>
  <c r="I14" i="12"/>
  <c r="E303" i="7" l="1"/>
  <c r="E157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7" i="3"/>
  <c r="E78" i="3"/>
  <c r="E79" i="3"/>
  <c r="E80" i="3"/>
  <c r="E81" i="3"/>
  <c r="E82" i="3"/>
  <c r="E83" i="3"/>
  <c r="E84" i="3"/>
  <c r="E85" i="3"/>
  <c r="E86" i="3"/>
  <c r="E87" i="3"/>
  <c r="E100" i="3"/>
  <c r="E101" i="3"/>
  <c r="E102" i="3"/>
  <c r="E103" i="3"/>
  <c r="E104" i="3"/>
  <c r="E105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41" i="3"/>
  <c r="E142" i="3"/>
  <c r="E143" i="3"/>
  <c r="E144" i="3"/>
  <c r="E145" i="3"/>
  <c r="E146" i="3"/>
  <c r="E147" i="3"/>
  <c r="E148" i="3"/>
  <c r="E155" i="3"/>
  <c r="E156" i="3"/>
  <c r="E158" i="3"/>
  <c r="E160" i="3"/>
  <c r="E165" i="3"/>
  <c r="E166" i="3"/>
  <c r="E167" i="3"/>
  <c r="E168" i="3"/>
  <c r="E173" i="3"/>
  <c r="E174" i="3"/>
  <c r="E175" i="3"/>
  <c r="E176" i="3"/>
  <c r="E178" i="3"/>
  <c r="E179" i="3"/>
  <c r="E180" i="3"/>
  <c r="E181" i="3"/>
  <c r="E182" i="3"/>
  <c r="E183" i="3"/>
  <c r="E185" i="3"/>
  <c r="E186" i="3"/>
  <c r="E187" i="3"/>
  <c r="E195" i="3"/>
  <c r="E12" i="3"/>
  <c r="E159" i="3" l="1"/>
  <c r="I79" i="7" l="1"/>
  <c r="I85" i="7"/>
  <c r="I86" i="7"/>
  <c r="I87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11" i="7"/>
  <c r="I112" i="7"/>
  <c r="I113" i="7"/>
  <c r="I114" i="7"/>
  <c r="I115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9" i="7"/>
  <c r="I143" i="7"/>
  <c r="I144" i="7"/>
  <c r="I145" i="7"/>
  <c r="I147" i="7"/>
  <c r="I153" i="7"/>
  <c r="I154" i="7"/>
  <c r="I155" i="7"/>
  <c r="I156" i="7"/>
  <c r="I158" i="7"/>
  <c r="I159" i="7"/>
  <c r="I160" i="7"/>
  <c r="I162" i="7"/>
  <c r="I163" i="7"/>
  <c r="I164" i="7"/>
  <c r="I165" i="7"/>
  <c r="I166" i="7"/>
  <c r="I167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33" i="7"/>
  <c r="I234" i="7"/>
  <c r="I235" i="7"/>
  <c r="I236" i="7"/>
  <c r="I239" i="7"/>
  <c r="I240" i="7"/>
  <c r="I241" i="7"/>
  <c r="I242" i="7"/>
  <c r="I243" i="7"/>
  <c r="I245" i="7"/>
  <c r="I246" i="7"/>
  <c r="I247" i="7"/>
  <c r="I248" i="7"/>
  <c r="I249" i="7"/>
  <c r="I250" i="7"/>
  <c r="I252" i="7"/>
  <c r="I253" i="7"/>
  <c r="I255" i="7"/>
  <c r="I256" i="7"/>
  <c r="I257" i="7"/>
  <c r="I258" i="7"/>
  <c r="I262" i="7"/>
  <c r="I263" i="7"/>
  <c r="I264" i="7"/>
  <c r="I265" i="7"/>
  <c r="I266" i="7"/>
  <c r="I267" i="7"/>
  <c r="I270" i="7"/>
  <c r="I271" i="7"/>
  <c r="I272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1" i="7"/>
  <c r="I302" i="7"/>
  <c r="H89" i="7"/>
  <c r="H296" i="7"/>
  <c r="H93" i="7"/>
  <c r="H94" i="7"/>
  <c r="H95" i="7"/>
  <c r="H96" i="7"/>
  <c r="H97" i="7"/>
  <c r="H98" i="7"/>
  <c r="H100" i="7"/>
  <c r="H103" i="7"/>
  <c r="H104" i="7"/>
  <c r="H105" i="7"/>
  <c r="H107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4" i="7"/>
  <c r="H125" i="7"/>
  <c r="H126" i="7"/>
  <c r="H127" i="7"/>
  <c r="H128" i="7"/>
  <c r="H129" i="7"/>
  <c r="H130" i="7"/>
  <c r="H131" i="7"/>
  <c r="H132" i="7"/>
  <c r="H139" i="7"/>
  <c r="H140" i="7"/>
  <c r="H141" i="7"/>
  <c r="H142" i="7"/>
  <c r="H143" i="7"/>
  <c r="H144" i="7"/>
  <c r="H145" i="7"/>
  <c r="H147" i="7"/>
  <c r="H153" i="7"/>
  <c r="H154" i="7"/>
  <c r="H155" i="7"/>
  <c r="H158" i="7"/>
  <c r="H159" i="7"/>
  <c r="H160" i="7"/>
  <c r="H162" i="7"/>
  <c r="H163" i="7"/>
  <c r="H164" i="7"/>
  <c r="H165" i="7"/>
  <c r="H166" i="7"/>
  <c r="H167" i="7"/>
  <c r="H169" i="7"/>
  <c r="H171" i="7"/>
  <c r="H172" i="7"/>
  <c r="H173" i="7"/>
  <c r="H174" i="7"/>
  <c r="H175" i="7"/>
  <c r="H176" i="7"/>
  <c r="H178" i="7"/>
  <c r="H181" i="7"/>
  <c r="H182" i="7"/>
  <c r="H184" i="7"/>
  <c r="H185" i="7"/>
  <c r="H186" i="7"/>
  <c r="H187" i="7"/>
  <c r="H189" i="7"/>
  <c r="H192" i="7"/>
  <c r="H200" i="7"/>
  <c r="H208" i="7"/>
  <c r="H209" i="7"/>
  <c r="H210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70" i="7"/>
  <c r="H271" i="7"/>
  <c r="H272" i="7"/>
  <c r="H280" i="7"/>
  <c r="H297" i="7"/>
  <c r="H298" i="7"/>
  <c r="H299" i="7"/>
  <c r="H301" i="7"/>
  <c r="H302" i="7"/>
  <c r="H86" i="7"/>
  <c r="H87" i="7"/>
  <c r="H85" i="7"/>
  <c r="H82" i="7"/>
  <c r="H83" i="7"/>
  <c r="H84" i="7"/>
  <c r="H81" i="7"/>
  <c r="H80" i="7"/>
  <c r="H79" i="7"/>
  <c r="F12" i="9"/>
  <c r="F13" i="9"/>
  <c r="F11" i="9"/>
  <c r="E13" i="9"/>
  <c r="I6" i="7" l="1"/>
  <c r="I7" i="7"/>
  <c r="I9" i="7"/>
  <c r="I10" i="7"/>
  <c r="I11" i="7"/>
  <c r="I12" i="7"/>
  <c r="I13" i="7"/>
  <c r="I14" i="7"/>
  <c r="I15" i="7"/>
  <c r="I16" i="7"/>
  <c r="I17" i="7"/>
  <c r="I18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6" i="7"/>
  <c r="I37" i="7"/>
  <c r="I38" i="7"/>
  <c r="I41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71" i="7"/>
  <c r="H6" i="7"/>
  <c r="H7" i="7"/>
  <c r="H9" i="7"/>
  <c r="H10" i="7"/>
  <c r="H11" i="7"/>
  <c r="H12" i="7"/>
  <c r="H18" i="7"/>
  <c r="H22" i="7"/>
  <c r="H23" i="7"/>
  <c r="H24" i="7"/>
  <c r="H25" i="7"/>
  <c r="H26" i="7"/>
  <c r="H27" i="7"/>
  <c r="H28" i="7"/>
  <c r="H29" i="7"/>
  <c r="H30" i="7"/>
  <c r="H34" i="7"/>
  <c r="H36" i="7"/>
  <c r="H37" i="7"/>
  <c r="H38" i="7"/>
  <c r="H41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70" i="7"/>
  <c r="H71" i="7"/>
  <c r="K94" i="13"/>
  <c r="K95" i="13"/>
  <c r="K96" i="13"/>
  <c r="K97" i="13"/>
  <c r="K98" i="13"/>
  <c r="K99" i="13"/>
  <c r="K100" i="13"/>
  <c r="K102" i="13"/>
  <c r="K104" i="13"/>
  <c r="K109" i="13"/>
  <c r="K110" i="13"/>
  <c r="K111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91" i="13"/>
  <c r="L92" i="13"/>
  <c r="L93" i="13"/>
  <c r="L94" i="13"/>
  <c r="L95" i="13"/>
  <c r="L96" i="13"/>
  <c r="L97" i="13"/>
  <c r="L98" i="13"/>
  <c r="L99" i="13"/>
  <c r="L100" i="13"/>
  <c r="L102" i="13"/>
  <c r="L105" i="13"/>
  <c r="L106" i="13"/>
  <c r="L107" i="13"/>
  <c r="L108" i="13"/>
  <c r="L109" i="13"/>
  <c r="L110" i="13"/>
  <c r="L111" i="13"/>
  <c r="L112" i="13"/>
  <c r="L46" i="13"/>
  <c r="L45" i="13"/>
  <c r="K48" i="13"/>
  <c r="K49" i="13"/>
  <c r="K50" i="13"/>
  <c r="K51" i="13"/>
  <c r="K52" i="13"/>
  <c r="K53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L14" i="13" l="1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K14" i="13"/>
  <c r="K16" i="13"/>
  <c r="K17" i="13"/>
  <c r="K19" i="13"/>
  <c r="K20" i="13"/>
  <c r="K21" i="13"/>
  <c r="K22" i="13"/>
  <c r="K23" i="13"/>
  <c r="K24" i="13"/>
  <c r="K25" i="13"/>
  <c r="K26" i="13"/>
  <c r="K27" i="13"/>
  <c r="K28" i="13"/>
  <c r="K29" i="13"/>
  <c r="K32" i="13"/>
  <c r="K33" i="13"/>
  <c r="K34" i="13"/>
  <c r="K35" i="13"/>
  <c r="K37" i="13"/>
  <c r="K38" i="13"/>
  <c r="K13" i="13"/>
  <c r="E12" i="9" l="1"/>
  <c r="E11" i="9" l="1"/>
  <c r="E99" i="3"/>
  <c r="E106" i="3" l="1"/>
  <c r="E98" i="3"/>
  <c r="E151" i="3" l="1"/>
  <c r="E150" i="3"/>
  <c r="E164" i="3"/>
  <c r="E149" i="3" l="1"/>
  <c r="E97" i="3"/>
  <c r="E96" i="3" l="1"/>
  <c r="F19" i="3" l="1"/>
  <c r="F23" i="3" s="1"/>
  <c r="G19" i="3"/>
  <c r="G23" i="3" s="1"/>
  <c r="H19" i="3"/>
  <c r="H23" i="3" s="1"/>
  <c r="J22" i="12" l="1"/>
  <c r="I22" i="12"/>
  <c r="H22" i="12"/>
  <c r="J9" i="12" l="1"/>
  <c r="I9" i="12"/>
  <c r="I12" i="12"/>
  <c r="J12" i="12"/>
  <c r="J23" i="12" l="1"/>
  <c r="J15" i="12"/>
  <c r="I15" i="12"/>
  <c r="I23" i="12" l="1"/>
  <c r="I157" i="7" l="1"/>
  <c r="I211" i="7" l="1"/>
  <c r="I39" i="7" l="1"/>
  <c r="I40" i="7"/>
  <c r="I303" i="7"/>
  <c r="H180" i="7" l="1"/>
  <c r="I35" i="7"/>
  <c r="I42" i="7"/>
  <c r="H168" i="7"/>
  <c r="H106" i="7"/>
  <c r="H92" i="7"/>
  <c r="H99" i="7"/>
  <c r="K47" i="13"/>
  <c r="K54" i="13"/>
  <c r="L38" i="13" l="1"/>
  <c r="L13" i="13"/>
  <c r="H123" i="7"/>
  <c r="I72" i="7"/>
  <c r="I5" i="7"/>
  <c r="H39" i="7"/>
  <c r="H40" i="7"/>
  <c r="H211" i="7"/>
  <c r="H157" i="7"/>
  <c r="H42" i="7"/>
  <c r="H101" i="7"/>
  <c r="H91" i="7"/>
  <c r="H72" i="7"/>
  <c r="K46" i="13"/>
  <c r="H35" i="7" l="1"/>
  <c r="H156" i="7"/>
  <c r="H90" i="7"/>
  <c r="H5" i="7"/>
  <c r="K112" i="13" l="1"/>
  <c r="K45" i="13"/>
  <c r="F122" i="3"/>
  <c r="G122" i="3"/>
  <c r="H122" i="3" l="1"/>
  <c r="H14" i="3" l="1"/>
  <c r="H303" i="7" l="1"/>
</calcChain>
</file>

<file path=xl/sharedStrings.xml><?xml version="1.0" encoding="utf-8"?>
<sst xmlns="http://schemas.openxmlformats.org/spreadsheetml/2006/main" count="909" uniqueCount="306">
  <si>
    <t>PRIHODI UKUPNO</t>
  </si>
  <si>
    <t>PRIHODI POSLOVANJA</t>
  </si>
  <si>
    <t>PRIHODI OD PRODAJE NEFINANCIJSKE IMOVINE</t>
  </si>
  <si>
    <t>RASHODI UKUPNO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</si>
  <si>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</si>
  <si>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</si>
  <si>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</si>
  <si>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</si>
  <si>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</si>
  <si>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</si>
  <si>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</si>
  <si>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</si>
  <si>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</si>
  <si>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Ukupni rashodi</t>
  </si>
  <si>
    <t>I. OPĆI DIO</t>
  </si>
  <si>
    <t>Razred</t>
  </si>
  <si>
    <t>Ostale pomoći</t>
  </si>
  <si>
    <t xml:space="preserve">Prihodi za posebne namjene </t>
  </si>
  <si>
    <t xml:space="preserve"> Vlastiti prihodi </t>
  </si>
  <si>
    <t>61</t>
  </si>
  <si>
    <t xml:space="preserve">Donacije </t>
  </si>
  <si>
    <t>11</t>
  </si>
  <si>
    <t>Opći prihodi i primici</t>
  </si>
  <si>
    <t xml:space="preserve"> Opći prihodi i primici</t>
  </si>
  <si>
    <t xml:space="preserve"> Prihodi za posebne namjene </t>
  </si>
  <si>
    <t>41</t>
  </si>
  <si>
    <t>RASHODI POSLOVANJA</t>
  </si>
  <si>
    <t xml:space="preserve">A. RAČUN PRIHODA I RASHODA </t>
  </si>
  <si>
    <t>BROJČANA OZNAKA I NAZIV</t>
  </si>
  <si>
    <t>Šifra</t>
  </si>
  <si>
    <t>Naziv</t>
  </si>
  <si>
    <t>Vlastiti prihodi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</si>
  <si>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</si>
  <si>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</si>
  <si>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</si>
  <si>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</si>
  <si>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</si>
  <si>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</si>
  <si>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</si>
  <si>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</si>
  <si>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Ostali nespomenuti prihodi</t>
  </si>
  <si>
    <t>Prihodi od HZZO-a na temelju ugovornih obveza</t>
  </si>
  <si>
    <t>Pomoći od izvanproračunskih korisnika</t>
  </si>
  <si>
    <t>Rashodi za usluge</t>
  </si>
  <si>
    <t>Nematerijalna imovina</t>
  </si>
  <si>
    <t>Postrojenja i oprema</t>
  </si>
  <si>
    <t>Plaće</t>
  </si>
  <si>
    <t>Doprinosi na plaće</t>
  </si>
  <si>
    <t>Tekuće donacije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</si>
  <si>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</si>
  <si>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</si>
  <si>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</si>
  <si>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</si>
  <si>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</si>
  <si>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</si>
  <si>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</si>
  <si>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</si>
  <si>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</si>
  <si>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</si>
  <si>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Intelektualne i osobne usluge</t>
  </si>
  <si>
    <t>Ostale usluge</t>
  </si>
  <si>
    <t>Zakupnine i najamnine</t>
  </si>
  <si>
    <t>RASHODI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</si>
  <si>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</si>
  <si>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</si>
  <si>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</si>
  <si>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</si>
  <si>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</si>
  <si>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</si>
  <si>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</si>
  <si>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</si>
  <si>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</si>
  <si>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</si>
  <si>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</si>
  <si>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</si>
  <si>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</si>
  <si>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</si>
  <si>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</si>
  <si>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</si>
  <si>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</si>
  <si>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</si>
  <si>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</si>
  <si>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</si>
  <si>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</si>
  <si>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</si>
  <si>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</si>
  <si>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</si>
  <si>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</si>
  <si>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</si>
  <si>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</si>
  <si>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</si>
  <si>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</si>
  <si>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</si>
  <si>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</si>
  <si>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</si>
  <si>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</si>
  <si>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</si>
  <si>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</si>
  <si>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</si>
  <si>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</si>
  <si>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</si>
  <si>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</si>
  <si>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</si>
  <si>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</si>
  <si>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</si>
  <si>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</si>
  <si>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</si>
  <si>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</si>
  <si>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</si>
  <si>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</si>
  <si>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 xml:space="preserve">UKUPNO RASHODI </t>
  </si>
  <si>
    <t>Kamate na depozite po viđenju</t>
  </si>
  <si>
    <t>Prihodi od prodaje proizvedene dug.im.</t>
  </si>
  <si>
    <t>Stambeni objekti</t>
  </si>
  <si>
    <t>Medicinska i laboratorijska oprema</t>
  </si>
  <si>
    <t>Prihodi od pristojbi</t>
  </si>
  <si>
    <t>Prihodi od prodaje nef.im. I naplate štete od osig.</t>
  </si>
  <si>
    <t>3113</t>
  </si>
  <si>
    <t>Plaće za prekovremeni rad</t>
  </si>
  <si>
    <t>32</t>
  </si>
  <si>
    <t>3236</t>
  </si>
  <si>
    <t>Zdrastvene i veterinarske usluge</t>
  </si>
  <si>
    <t>3114</t>
  </si>
  <si>
    <t>Plaće za posebne uvjete rada</t>
  </si>
  <si>
    <t>3222</t>
  </si>
  <si>
    <t>Usluge promidžbe i informiranja</t>
  </si>
  <si>
    <t>Premije osiguranja</t>
  </si>
  <si>
    <t>3225</t>
  </si>
  <si>
    <t>Sitni inventar i autogume</t>
  </si>
  <si>
    <t>322</t>
  </si>
  <si>
    <t>3227</t>
  </si>
  <si>
    <t>Službena radna i zaštitna odjeća</t>
  </si>
  <si>
    <t>Članarine i naknade</t>
  </si>
  <si>
    <t>3112</t>
  </si>
  <si>
    <t>Plaće u naravi</t>
  </si>
  <si>
    <t>312</t>
  </si>
  <si>
    <t>Stručno usavršavanje</t>
  </si>
  <si>
    <t>44</t>
  </si>
  <si>
    <t>Decentralizirana sredstva</t>
  </si>
  <si>
    <t>Pomoći unutar općeg proračuna</t>
  </si>
  <si>
    <t>Prijenosi između pror.kor.istog proračuna</t>
  </si>
  <si>
    <t>Tekući prijenosi između pror.kor. istog pr.</t>
  </si>
  <si>
    <t xml:space="preserve">Ostali rashodi </t>
  </si>
  <si>
    <t>Tekuće donacije u novcu</t>
  </si>
  <si>
    <t>Rashodi za nabavu neproizv.dug.imovine</t>
  </si>
  <si>
    <t>412</t>
  </si>
  <si>
    <t>4123</t>
  </si>
  <si>
    <t>Licence</t>
  </si>
  <si>
    <t>4</t>
  </si>
  <si>
    <t>4224</t>
  </si>
  <si>
    <t>4227</t>
  </si>
  <si>
    <t>Uređaji,strojevi i oprema za ostale namjene</t>
  </si>
  <si>
    <t>426</t>
  </si>
  <si>
    <t>4262</t>
  </si>
  <si>
    <t>Ulaganje u računalne programe</t>
  </si>
  <si>
    <t>45</t>
  </si>
  <si>
    <t>451</t>
  </si>
  <si>
    <t>4511</t>
  </si>
  <si>
    <t>Rashodi za dodatna ulaganja na nef.imovini</t>
  </si>
  <si>
    <t>Dodatna ulaganja na građ.objektima</t>
  </si>
  <si>
    <t>4223</t>
  </si>
  <si>
    <t>Prihodi od nef.imovine i naknade štete osig.</t>
  </si>
  <si>
    <t>Oprema za ostale namjene</t>
  </si>
  <si>
    <t>52</t>
  </si>
  <si>
    <t>07 Zdravstvo</t>
  </si>
  <si>
    <t>074 Službe javnog zdravstva</t>
  </si>
  <si>
    <t>Monitoring vodoobskrbnog sustava u MŽ</t>
  </si>
  <si>
    <t>Zdravstvene i veterinarske usluge</t>
  </si>
  <si>
    <t>Monitoring invazivnih vrsta komaraca</t>
  </si>
  <si>
    <t>Decentralizirane funkcije u zdravstvu</t>
  </si>
  <si>
    <t>PROGRAM</t>
  </si>
  <si>
    <t>AKTIVNOST 1009A100904</t>
  </si>
  <si>
    <t>AKTIVNOST 1009A100917</t>
  </si>
  <si>
    <t>AKTIVNOST 1009A100901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</si>
  <si>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</si>
  <si>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</si>
  <si>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</si>
  <si>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</si>
  <si>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</si>
  <si>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</si>
  <si>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subjekta unutar općeg proračuna</t>
  </si>
  <si>
    <t>Tekuće pomoći od izvanproračunksih korisnika</t>
  </si>
  <si>
    <t>Tekuće pomoći pror. korisnicima iz pror koji im nije nadležan</t>
  </si>
  <si>
    <t>Kamate na oročena sredstva i depozite po viđenju</t>
  </si>
  <si>
    <t>Prihodi od pristojbi po posebnim propisima</t>
  </si>
  <si>
    <t>Prihodi iz nadležnog proračuna za fin.rashoda poslovanja</t>
  </si>
  <si>
    <t>Prihodi iz nadležnog proračuna za fin.rashoda za nab. nef.im.</t>
  </si>
  <si>
    <t>Ostali prihodi</t>
  </si>
  <si>
    <t>Prihodi od prodaje dugotrajne imovine</t>
  </si>
  <si>
    <t>Prijevozna sredstva u cestovnom prometu</t>
  </si>
  <si>
    <t>UKUPNO:</t>
  </si>
  <si>
    <t>Plaće (Bruto)</t>
  </si>
  <si>
    <t>Ostali rashodi za zaposlene</t>
  </si>
  <si>
    <t>Naknade za prijevoz, rad na terenu i odvojeni život</t>
  </si>
  <si>
    <t>Sitni inventar i auto gume</t>
  </si>
  <si>
    <t>Službena, radna i zaštitna odjeća i obuća</t>
  </si>
  <si>
    <t>Rashodi za  usluge</t>
  </si>
  <si>
    <t>Ostali nespomenuti  rashodi poslovanja</t>
  </si>
  <si>
    <t>Naknade za rad predstavničkih tijela</t>
  </si>
  <si>
    <t>Članarine</t>
  </si>
  <si>
    <t>Ostali nespomenuti izdaci</t>
  </si>
  <si>
    <t>Financijski  rashodi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</si>
  <si>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</si>
  <si>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</si>
  <si>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</si>
  <si>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Rashodi za nabavu proizvedene dugotrajne imovine</t>
  </si>
  <si>
    <t>Rashodi za dodatna ulaganja na nefinancijskoj imovini</t>
  </si>
  <si>
    <t>Dodatna ulaganja na građevinskim objektima</t>
  </si>
  <si>
    <t>RAČUN PRIHODA I RASHODA</t>
  </si>
  <si>
    <t>NAZIV</t>
  </si>
  <si>
    <t>BROJČANA OZNAKA</t>
  </si>
  <si>
    <t>Ulaganja u računalne programe</t>
  </si>
  <si>
    <t>Oprema za održavanje</t>
  </si>
  <si>
    <t>IZVOR</t>
  </si>
  <si>
    <t>IZVJEŠTAJ PO PROGRAMSKOJ KLASIFIKACIJI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</si>
  <si>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</si>
  <si>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</si>
  <si>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</si>
  <si>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</si>
  <si>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</si>
  <si>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</si>
  <si>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</si>
  <si>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</si>
  <si>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r>
      <t xml:space="preserve">Rashodi za nabavu neproizvedene </t>
    </r>
    <r>
      <rPr>
        <b/>
        <sz val="12"/>
        <rFont val="Times New Roman"/>
        <family val="1"/>
        <charset val="238"/>
      </rPr>
      <t>dugotrajne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imovine</t>
    </r>
  </si>
  <si>
    <t>RASHODI ZA NABAVU NEFINANCIJSKE IMOVINE</t>
  </si>
  <si>
    <t>673</t>
  </si>
  <si>
    <t>Tekuće pomoći temeljem prijenosa EU sredstava</t>
  </si>
  <si>
    <t>Oprema za održavanje i zaštitu</t>
  </si>
  <si>
    <t>Prijevozna sredstva</t>
  </si>
  <si>
    <t>Glazbena oprema</t>
  </si>
  <si>
    <t>Pomoći temeljem EU sredstava</t>
  </si>
  <si>
    <t>Tekuće pomoći temeljem EU sredstava</t>
  </si>
  <si>
    <t>Pomoći EU</t>
  </si>
  <si>
    <t>Naknade za rad predstavn. i izvršnih tijela</t>
  </si>
  <si>
    <t>4226</t>
  </si>
  <si>
    <t>RASHODI ZA NABAVU NEF.IMOVINE</t>
  </si>
  <si>
    <t>423</t>
  </si>
  <si>
    <t>4231</t>
  </si>
  <si>
    <t>ulaganje u računalne programe</t>
  </si>
  <si>
    <t xml:space="preserve"> PRIHODI I RASHODI PREMA EKONOMSKOJ KLASIFIKACIJI</t>
  </si>
  <si>
    <t>PRIHODI I RASHODI PREMA IZVORIMA FINANCIRANJA</t>
  </si>
  <si>
    <t xml:space="preserve"> RASHODI PREMA FUNKCIJSKOG KLASIFIKACIJI</t>
  </si>
  <si>
    <t xml:space="preserve"> RAČUN FINANCIRANJA PREMA EKONOMSKOJ KLASIFIKACIJI </t>
  </si>
  <si>
    <t>I.OPĆI DIO</t>
  </si>
  <si>
    <t>A) SAŽETAK RAČUNA PRIHODA I RASHODA</t>
  </si>
  <si>
    <t>EUR</t>
  </si>
  <si>
    <t>RAZLIKA - VIŠAK / MANJAK</t>
  </si>
  <si>
    <t>B) SAŽETAK RAČUNA FINANCIRANJA</t>
  </si>
  <si>
    <t>AKTIVNOST A100002: Centralno financiranje specijalizacija</t>
  </si>
  <si>
    <t xml:space="preserve">Naknade troškova prijevoza </t>
  </si>
  <si>
    <t>323</t>
  </si>
  <si>
    <t>3237</t>
  </si>
  <si>
    <t>izvor financiranja 11</t>
  </si>
  <si>
    <t>izvor financiranja 44</t>
  </si>
  <si>
    <t>izvor financiranja 51</t>
  </si>
  <si>
    <t>Program usmjeren  unapređenju mentalnog zdravlja, prevenciji i liječenju ovisnosti u Međimurskoj županiji</t>
  </si>
  <si>
    <t>3213</t>
  </si>
  <si>
    <t>izvor financiranja 52</t>
  </si>
  <si>
    <t>izvor financiranja 31</t>
  </si>
  <si>
    <t>Prihodi od prodaje postrojenja i opreme</t>
  </si>
  <si>
    <t>Prihodi od prodaje građevisnkih objekata</t>
  </si>
  <si>
    <t>AKTIVNOST A100003</t>
  </si>
  <si>
    <t>Izvor financiranja 43</t>
  </si>
  <si>
    <t>Izvor financiranja 61</t>
  </si>
  <si>
    <t>Izvod financiranja 71</t>
  </si>
  <si>
    <t>Izvor financiranja  52</t>
  </si>
  <si>
    <t>AKTIVNOST A100001</t>
  </si>
  <si>
    <t>Redovna djelatnost</t>
  </si>
  <si>
    <t>Prihodi iz nadležnog proračuna i HZZO-a</t>
  </si>
  <si>
    <t>UKUPNI PRIHODI POSLOVANJA</t>
  </si>
  <si>
    <t>PROVOĐENJE ZDRAVSTVENE ZAŠTITE</t>
  </si>
  <si>
    <t>INEKS</t>
  </si>
  <si>
    <t>INDEKS</t>
  </si>
  <si>
    <t>OSTVARENJE/ IZVRŠENJE        2023.</t>
  </si>
  <si>
    <t>5=4/2*100</t>
  </si>
  <si>
    <t>6=4/3*100</t>
  </si>
  <si>
    <t>Izvršenje 2023.</t>
  </si>
  <si>
    <t>Indeks</t>
  </si>
  <si>
    <t>Tekuće pomoći proračunu iz drugih proračuna</t>
  </si>
  <si>
    <t>6331</t>
  </si>
  <si>
    <t>Tekuće pomoći od državnog proračuna</t>
  </si>
  <si>
    <t>4=3/2*100</t>
  </si>
  <si>
    <t>321</t>
  </si>
  <si>
    <t>UKUPNO RASHODI:</t>
  </si>
  <si>
    <t>RAZLIKA PRIMICI/IZDACI</t>
  </si>
  <si>
    <t>GODIŠNJI IZVJEŠTAJ O IZVRŠENJU FINANCIJSKOG PLANA ZA 2024. GODINU ZAVODA ZA JAVNO ZDRAVSTVO MEĐIMURSKE ŽUPANIJE</t>
  </si>
  <si>
    <t>GODIŠNJI IZVJEŠTAJ O IZVRŠENJU FINANCIJSKOG PLANA ZA 2024. GODINU</t>
  </si>
  <si>
    <t>OSTVARENJE/ IZVRŠENJE        2024.</t>
  </si>
  <si>
    <t>REBALANS 2024.</t>
  </si>
  <si>
    <t>Rebalans 2024</t>
  </si>
  <si>
    <t>OSTVARENJE/IZVRŠENJE 2024</t>
  </si>
  <si>
    <t>Izvršenje 2024.</t>
  </si>
  <si>
    <t>Rebalans 2024.</t>
  </si>
  <si>
    <t>REBALANS 2024</t>
  </si>
  <si>
    <t>3233</t>
  </si>
  <si>
    <t>Dodatna ulaganja na nefinancijskoj imovini</t>
  </si>
  <si>
    <t>AKTIVNOST 1009A100924</t>
  </si>
  <si>
    <t>Promocija preventivnih javno zdravstvenih programa</t>
  </si>
  <si>
    <t>Uređaji i oprema za ostale namjene</t>
  </si>
  <si>
    <t>AKTIVNOST A100004</t>
  </si>
  <si>
    <t>Savjetovalište za prevenciju prekomjerne tjelesne težine i debljine</t>
  </si>
  <si>
    <t>3111</t>
  </si>
  <si>
    <t>313</t>
  </si>
  <si>
    <t>075 Istraživanje i razvoj zdravstva</t>
  </si>
  <si>
    <t>PRENESENI VIŠAK/MANJAK PRETHODNE GODINE</t>
  </si>
  <si>
    <t>PIJENOS VIŠKA/MANJKA U SLJEDEĆE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</si>
</sst>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34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2"/>
      <color rgb="FF002060"/>
      <name val="Times New Roman"/>
      <family val="1"/>
      <charset val="238"/>
    </font>
    <font>
      <i/>
      <sz val="12"/>
      <color rgb="FF002060"/>
      <name val="Times New Roman"/>
      <family val="1"/>
      <charset val="238"/>
    </font>
    <font>
      <b/>
      <i/>
      <sz val="12"/>
      <color rgb="FF002060"/>
      <name val="Times New Roman"/>
      <family val="1"/>
      <charset val="238"/>
    </font>
    <font>
      <b/>
      <i/>
      <sz val="8"/>
      <color rgb="FF00206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5" tint="0.3999755851924192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8"/>
      <color rgb="FF00206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39997558519241921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11">
    <xf numFmtId="0" fontId="0" fillId="0" borderId="0"/>
    <xf numFmtId="0" fontId="4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575">
    <xf numFmtId="0" fontId="0" fillId="0" borderId="0" xfId="0"/>
    <xf numFmtId="3" fontId="10" fillId="0" borderId="0" xfId="0" applyNumberFormat="1" applyFont="1" applyAlignment="1">
      <alignment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4" fontId="10" fillId="2" borderId="6" xfId="0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vertical="center"/>
    </xf>
    <xf numFmtId="0" fontId="9" fillId="7" borderId="6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4" fontId="11" fillId="8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left" vertical="center" wrapText="1"/>
    </xf>
    <xf numFmtId="4" fontId="11" fillId="5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6" xfId="0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left" vertical="center" wrapText="1"/>
    </xf>
    <xf numFmtId="4" fontId="12" fillId="5" borderId="6" xfId="0" applyNumberFormat="1" applyFont="1" applyFill="1" applyBorder="1" applyAlignment="1">
      <alignment horizontal="right" vertical="center"/>
    </xf>
    <xf numFmtId="4" fontId="10" fillId="5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vertical="center"/>
    </xf>
    <xf numFmtId="0" fontId="10" fillId="7" borderId="6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0" fontId="10" fillId="3" borderId="6" xfId="0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8" borderId="6" xfId="0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right" vertical="center"/>
    </xf>
    <xf numFmtId="49" fontId="9" fillId="6" borderId="6" xfId="0" applyNumberFormat="1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horizontal="right" vertical="center"/>
    </xf>
    <xf numFmtId="49" fontId="11" fillId="8" borderId="6" xfId="0" applyNumberFormat="1" applyFont="1" applyFill="1" applyBorder="1" applyAlignment="1">
      <alignment vertical="center"/>
    </xf>
    <xf numFmtId="4" fontId="11" fillId="8" borderId="6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49" fontId="11" fillId="5" borderId="6" xfId="0" applyNumberFormat="1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horizontal="right" vertical="center"/>
    </xf>
    <xf numFmtId="4" fontId="11" fillId="6" borderId="6" xfId="0" applyNumberFormat="1" applyFont="1" applyFill="1" applyBorder="1" applyAlignment="1">
      <alignment horizontal="right" vertical="center" wrapText="1"/>
    </xf>
    <xf numFmtId="4" fontId="11" fillId="5" borderId="6" xfId="0" applyNumberFormat="1" applyFont="1" applyFill="1" applyBorder="1" applyAlignment="1">
      <alignment horizontal="right" vertical="center" wrapText="1"/>
    </xf>
    <xf numFmtId="4" fontId="10" fillId="5" borderId="6" xfId="0" applyNumberFormat="1" applyFont="1" applyFill="1" applyBorder="1" applyAlignment="1">
      <alignment horizontal="right" vertical="center" wrapText="1"/>
    </xf>
    <xf numFmtId="4" fontId="12" fillId="5" borderId="6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 wrapText="1"/>
    </xf>
    <xf numFmtId="49" fontId="9" fillId="5" borderId="6" xfId="0" applyNumberFormat="1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vertical="center"/>
    </xf>
    <xf numFmtId="3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9" fontId="11" fillId="7" borderId="6" xfId="0" applyNumberFormat="1" applyFont="1" applyFill="1" applyBorder="1" applyAlignment="1">
      <alignment horizontal="right" vertical="center"/>
    </xf>
    <xf numFmtId="4" fontId="9" fillId="7" borderId="6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vertical="center"/>
    </xf>
    <xf numFmtId="49" fontId="9" fillId="6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3" borderId="0" xfId="0" applyNumberFormat="1" applyFont="1" applyFill="1" applyAlignment="1">
      <alignment vertical="center"/>
    </xf>
    <xf numFmtId="4" fontId="9" fillId="3" borderId="0" xfId="1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3" borderId="0" xfId="0" applyNumberFormat="1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3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horizontal="center" vertical="center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0" fontId="13" fillId="4" borderId="6" xfId="0" applyNumberFormat="1" applyFont="1" applyFill="1" applyBorder="1" applyAlignment="1" applyProtection="1">
      <alignment horizontal="center" vertical="center" wrapText="1"/>
    </xf>
    <xf numFmtId="0" fontId="14" fillId="3" borderId="6" xfId="0" applyNumberFormat="1" applyFont="1" applyFill="1" applyBorder="1" applyAlignment="1" applyProtection="1">
      <alignment horizontal="left" vertical="center" wrapText="1"/>
    </xf>
    <xf numFmtId="3" fontId="15" fillId="3" borderId="6" xfId="0" applyNumberFormat="1" applyFont="1" applyFill="1" applyBorder="1" applyAlignment="1">
      <alignment horizontal="center" vertical="center"/>
    </xf>
    <xf numFmtId="0" fontId="16" fillId="3" borderId="6" xfId="0" applyNumberFormat="1" applyFont="1" applyFill="1" applyBorder="1" applyAlignment="1" applyProtection="1">
      <alignment horizontal="left" vertical="center" wrapText="1"/>
    </xf>
    <xf numFmtId="0" fontId="16" fillId="3" borderId="6" xfId="0" quotePrefix="1" applyFont="1" applyFill="1" applyBorder="1" applyAlignment="1">
      <alignment horizontal="left" vertical="center"/>
    </xf>
    <xf numFmtId="0" fontId="16" fillId="3" borderId="6" xfId="0" quotePrefix="1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/>
    </xf>
    <xf numFmtId="0" fontId="14" fillId="3" borderId="6" xfId="0" applyNumberFormat="1" applyFont="1" applyFill="1" applyBorder="1" applyAlignment="1" applyProtection="1">
      <alignment horizontal="left" vertical="center"/>
    </xf>
    <xf numFmtId="0" fontId="14" fillId="3" borderId="6" xfId="0" applyNumberFormat="1" applyFont="1" applyFill="1" applyBorder="1" applyAlignment="1" applyProtection="1">
      <alignment vertical="center" wrapText="1"/>
    </xf>
    <xf numFmtId="0" fontId="16" fillId="3" borderId="6" xfId="0" applyNumberFormat="1" applyFont="1" applyFill="1" applyBorder="1" applyAlignment="1" applyProtection="1">
      <alignment vertical="center" wrapText="1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/>
    </xf>
    <xf numFmtId="0" fontId="13" fillId="3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Border="1"/>
    <xf numFmtId="164" fontId="9" fillId="0" borderId="6" xfId="0" applyNumberFormat="1" applyFont="1" applyBorder="1" applyAlignment="1">
      <alignment horizontal="right" vertical="center"/>
    </xf>
    <xf numFmtId="0" fontId="17" fillId="0" borderId="6" xfId="0" applyFont="1" applyBorder="1"/>
    <xf numFmtId="164" fontId="17" fillId="0" borderId="6" xfId="0" applyNumberFormat="1" applyFont="1" applyBorder="1" applyAlignment="1">
      <alignment horizontal="right"/>
    </xf>
    <xf numFmtId="164" fontId="17" fillId="0" borderId="6" xfId="0" applyNumberFormat="1" applyFont="1" applyBorder="1"/>
    <xf numFmtId="164" fontId="9" fillId="0" borderId="6" xfId="0" applyNumberFormat="1" applyFont="1" applyBorder="1" applyAlignment="1">
      <alignment horizontal="right"/>
    </xf>
    <xf numFmtId="0" fontId="17" fillId="0" borderId="7" xfId="0" applyFont="1" applyBorder="1" applyAlignment="1">
      <alignment horizontal="left"/>
    </xf>
    <xf numFmtId="0" fontId="13" fillId="0" borderId="6" xfId="0" applyNumberFormat="1" applyFont="1" applyFill="1" applyBorder="1" applyAlignment="1" applyProtection="1">
      <alignment horizontal="center"/>
    </xf>
    <xf numFmtId="4" fontId="13" fillId="0" borderId="6" xfId="0" applyNumberFormat="1" applyFont="1" applyFill="1" applyBorder="1" applyAlignment="1" applyProtection="1">
      <alignment vertical="center" wrapText="1"/>
    </xf>
    <xf numFmtId="0" fontId="15" fillId="0" borderId="6" xfId="0" applyNumberFormat="1" applyFont="1" applyFill="1" applyBorder="1" applyAlignment="1" applyProtection="1">
      <alignment horizontal="center"/>
    </xf>
    <xf numFmtId="4" fontId="15" fillId="0" borderId="6" xfId="0" applyNumberFormat="1" applyFont="1" applyFill="1" applyBorder="1" applyAlignment="1" applyProtection="1">
      <alignment horizontal="right" wrapText="1"/>
    </xf>
    <xf numFmtId="4" fontId="15" fillId="0" borderId="6" xfId="0" applyNumberFormat="1" applyFont="1" applyFill="1" applyBorder="1" applyAlignment="1" applyProtection="1">
      <alignment vertical="center" wrapText="1"/>
    </xf>
    <xf numFmtId="4" fontId="13" fillId="0" borderId="6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horizontal="center" wrapText="1"/>
    </xf>
    <xf numFmtId="4" fontId="20" fillId="0" borderId="6" xfId="9" applyNumberFormat="1" applyFont="1" applyFill="1" applyBorder="1" applyAlignment="1">
      <alignment horizontal="right" vertical="center" wrapText="1"/>
    </xf>
    <xf numFmtId="4" fontId="19" fillId="0" borderId="6" xfId="9" applyNumberFormat="1" applyFont="1" applyFill="1" applyBorder="1" applyAlignment="1">
      <alignment horizontal="right" vertical="center" wrapText="1"/>
    </xf>
    <xf numFmtId="4" fontId="15" fillId="0" borderId="6" xfId="1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 applyProtection="1">
      <alignment horizontal="right" wrapText="1"/>
    </xf>
    <xf numFmtId="4" fontId="13" fillId="0" borderId="6" xfId="10" applyNumberFormat="1" applyFont="1" applyFill="1" applyBorder="1" applyAlignment="1">
      <alignment horizontal="right" wrapText="1"/>
    </xf>
    <xf numFmtId="0" fontId="17" fillId="0" borderId="0" xfId="0" applyFont="1" applyAlignment="1">
      <alignment horizontal="right"/>
    </xf>
    <xf numFmtId="0" fontId="9" fillId="11" borderId="6" xfId="0" applyFont="1" applyFill="1" applyBorder="1"/>
    <xf numFmtId="164" fontId="9" fillId="11" borderId="6" xfId="0" applyNumberFormat="1" applyFont="1" applyFill="1" applyBorder="1" applyAlignment="1">
      <alignment horizontal="right" vertical="center"/>
    </xf>
    <xf numFmtId="164" fontId="9" fillId="11" borderId="6" xfId="0" applyNumberFormat="1" applyFont="1" applyFill="1" applyBorder="1" applyAlignment="1">
      <alignment horizontal="right"/>
    </xf>
    <xf numFmtId="0" fontId="13" fillId="11" borderId="6" xfId="0" applyNumberFormat="1" applyFont="1" applyFill="1" applyBorder="1" applyAlignment="1" applyProtection="1">
      <alignment horizontal="center"/>
    </xf>
    <xf numFmtId="4" fontId="13" fillId="11" borderId="6" xfId="0" applyNumberFormat="1" applyFont="1" applyFill="1" applyBorder="1" applyAlignment="1" applyProtection="1">
      <alignment vertical="center" wrapText="1"/>
    </xf>
    <xf numFmtId="4" fontId="13" fillId="11" borderId="6" xfId="0" applyNumberFormat="1" applyFont="1" applyFill="1" applyBorder="1" applyAlignment="1" applyProtection="1">
      <alignment horizontal="right" vertical="center"/>
    </xf>
    <xf numFmtId="4" fontId="13" fillId="11" borderId="6" xfId="0" applyNumberFormat="1" applyFont="1" applyFill="1" applyBorder="1" applyAlignment="1" applyProtection="1">
      <alignment vertical="center"/>
    </xf>
    <xf numFmtId="0" fontId="10" fillId="0" borderId="0" xfId="0" applyFont="1"/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22" fillId="0" borderId="0" xfId="0" applyFont="1"/>
    <xf numFmtId="0" fontId="23" fillId="0" borderId="0" xfId="0" applyFont="1"/>
    <xf numFmtId="0" fontId="9" fillId="3" borderId="8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left" vertical="center" wrapText="1"/>
    </xf>
    <xf numFmtId="4" fontId="9" fillId="0" borderId="8" xfId="7" applyNumberFormat="1" applyFont="1" applyBorder="1" applyAlignment="1">
      <alignment horizontal="center" vertical="center"/>
    </xf>
    <xf numFmtId="0" fontId="12" fillId="3" borderId="6" xfId="0" quotePrefix="1" applyFont="1" applyFill="1" applyBorder="1" applyAlignment="1">
      <alignment horizontal="left" vertical="center" wrapText="1"/>
    </xf>
    <xf numFmtId="0" fontId="24" fillId="3" borderId="0" xfId="1" applyFont="1" applyFill="1" applyAlignment="1">
      <alignment vertical="center" wrapText="1"/>
    </xf>
    <xf numFmtId="0" fontId="25" fillId="0" borderId="0" xfId="0" applyFont="1" applyAlignment="1">
      <alignment horizontal="center" wrapText="1"/>
    </xf>
    <xf numFmtId="3" fontId="25" fillId="0" borderId="0" xfId="0" applyNumberFormat="1" applyFont="1"/>
    <xf numFmtId="3" fontId="26" fillId="0" borderId="0" xfId="0" applyNumberFormat="1" applyFont="1" applyAlignment="1">
      <alignment horizontal="left"/>
    </xf>
    <xf numFmtId="0" fontId="24" fillId="3" borderId="0" xfId="1" applyFont="1" applyFill="1" applyAlignment="1">
      <alignment horizontal="center" vertical="center" wrapText="1"/>
    </xf>
    <xf numFmtId="3" fontId="27" fillId="3" borderId="0" xfId="0" applyNumberFormat="1" applyFont="1" applyFill="1" applyAlignment="1">
      <alignment vertical="center"/>
    </xf>
    <xf numFmtId="3" fontId="27" fillId="5" borderId="0" xfId="0" applyNumberFormat="1" applyFont="1" applyFill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0" fontId="14" fillId="5" borderId="8" xfId="0" applyFont="1" applyFill="1" applyBorder="1" applyAlignment="1">
      <alignment horizontal="center" vertical="center" wrapText="1"/>
    </xf>
    <xf numFmtId="3" fontId="28" fillId="0" borderId="0" xfId="0" applyNumberFormat="1" applyFont="1"/>
    <xf numFmtId="0" fontId="14" fillId="5" borderId="8" xfId="0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/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/>
    </xf>
    <xf numFmtId="4" fontId="14" fillId="0" borderId="8" xfId="0" applyNumberFormat="1" applyFont="1" applyBorder="1" applyAlignment="1">
      <alignment horizontal="right" vertical="center"/>
    </xf>
    <xf numFmtId="4" fontId="14" fillId="10" borderId="8" xfId="0" applyNumberFormat="1" applyFont="1" applyFill="1" applyBorder="1" applyAlignment="1">
      <alignment horizontal="right" vertical="center"/>
    </xf>
    <xf numFmtId="3" fontId="14" fillId="8" borderId="8" xfId="0" applyNumberFormat="1" applyFont="1" applyFill="1" applyBorder="1" applyAlignment="1">
      <alignment horizontal="left" vertical="center"/>
    </xf>
    <xf numFmtId="4" fontId="14" fillId="7" borderId="8" xfId="0" applyNumberFormat="1" applyFont="1" applyFill="1" applyBorder="1" applyAlignment="1">
      <alignment vertical="center"/>
    </xf>
    <xf numFmtId="4" fontId="14" fillId="10" borderId="8" xfId="0" applyNumberFormat="1" applyFont="1" applyFill="1" applyBorder="1" applyAlignment="1">
      <alignment vertical="center"/>
    </xf>
    <xf numFmtId="4" fontId="14" fillId="3" borderId="8" xfId="0" applyNumberFormat="1" applyFont="1" applyFill="1" applyBorder="1" applyAlignment="1">
      <alignment vertical="center"/>
    </xf>
    <xf numFmtId="1" fontId="16" fillId="5" borderId="8" xfId="0" applyNumberFormat="1" applyFont="1" applyFill="1" applyBorder="1" applyAlignment="1">
      <alignment horizontal="center" vertical="center"/>
    </xf>
    <xf numFmtId="3" fontId="16" fillId="5" borderId="8" xfId="0" applyNumberFormat="1" applyFont="1" applyFill="1" applyBorder="1" applyAlignment="1">
      <alignment horizontal="left" vertical="center"/>
    </xf>
    <xf numFmtId="3" fontId="24" fillId="0" borderId="0" xfId="0" applyNumberFormat="1" applyFont="1" applyAlignment="1">
      <alignment horizontal="center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2" xfId="0" applyNumberFormat="1" applyFont="1" applyBorder="1" applyAlignment="1">
      <alignment horizontal="center" vertical="center" wrapText="1"/>
    </xf>
    <xf numFmtId="3" fontId="29" fillId="0" borderId="0" xfId="0" applyNumberFormat="1" applyFont="1"/>
    <xf numFmtId="3" fontId="24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horizontal="right" vertical="center"/>
    </xf>
    <xf numFmtId="0" fontId="9" fillId="6" borderId="6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vertical="center"/>
    </xf>
    <xf numFmtId="4" fontId="11" fillId="13" borderId="6" xfId="0" applyNumberFormat="1" applyFont="1" applyFill="1" applyBorder="1" applyAlignment="1">
      <alignment horizontal="right" vertical="center" wrapText="1"/>
    </xf>
    <xf numFmtId="4" fontId="9" fillId="12" borderId="6" xfId="0" applyNumberFormat="1" applyFont="1" applyFill="1" applyBorder="1" applyAlignment="1">
      <alignment horizontal="right" vertical="center"/>
    </xf>
    <xf numFmtId="49" fontId="9" fillId="13" borderId="9" xfId="0" applyNumberFormat="1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vertical="center"/>
    </xf>
    <xf numFmtId="49" fontId="9" fillId="13" borderId="9" xfId="0" applyNumberFormat="1" applyFont="1" applyFill="1" applyBorder="1" applyAlignment="1">
      <alignment vertical="center"/>
    </xf>
    <xf numFmtId="4" fontId="9" fillId="13" borderId="9" xfId="0" applyNumberFormat="1" applyFont="1" applyFill="1" applyBorder="1" applyAlignment="1">
      <alignment horizontal="right" vertical="center" wrapText="1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/>
    </xf>
    <xf numFmtId="0" fontId="9" fillId="12" borderId="6" xfId="0" applyFont="1" applyFill="1" applyBorder="1" applyAlignment="1">
      <alignment vertical="center"/>
    </xf>
    <xf numFmtId="4" fontId="9" fillId="13" borderId="6" xfId="0" applyNumberFormat="1" applyFont="1" applyFill="1" applyBorder="1" applyAlignment="1">
      <alignment vertical="center"/>
    </xf>
    <xf numFmtId="0" fontId="10" fillId="13" borderId="6" xfId="0" applyFont="1" applyFill="1" applyBorder="1" applyAlignment="1">
      <alignment horizontal="right" vertical="center"/>
    </xf>
    <xf numFmtId="0" fontId="10" fillId="13" borderId="6" xfId="0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4" fontId="11" fillId="13" borderId="6" xfId="0" applyNumberFormat="1" applyFont="1" applyFill="1" applyBorder="1" applyAlignment="1">
      <alignment horizontal="right" vertical="center"/>
    </xf>
    <xf numFmtId="3" fontId="9" fillId="13" borderId="6" xfId="0" applyNumberFormat="1" applyFont="1" applyFill="1" applyBorder="1" applyAlignment="1">
      <alignment horizontal="center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9" fillId="13" borderId="6" xfId="0" applyNumberFormat="1" applyFont="1" applyFill="1" applyBorder="1" applyAlignment="1">
      <alignment horizontal="left" vertical="center"/>
    </xf>
    <xf numFmtId="3" fontId="9" fillId="6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right" vertical="center" wrapText="1"/>
    </xf>
    <xf numFmtId="49" fontId="9" fillId="6" borderId="6" xfId="0" applyNumberFormat="1" applyFont="1" applyFill="1" applyBorder="1" applyAlignment="1">
      <alignment horizontal="left" vertical="center" wrapText="1"/>
    </xf>
    <xf numFmtId="4" fontId="11" fillId="6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right" vertical="center"/>
    </xf>
    <xf numFmtId="49" fontId="11" fillId="6" borderId="6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right" vertical="center" wrapText="1"/>
    </xf>
    <xf numFmtId="4" fontId="14" fillId="5" borderId="11" xfId="0" applyNumberFormat="1" applyFont="1" applyFill="1" applyBorder="1" applyAlignment="1">
      <alignment horizontal="right" vertical="center" wrapText="1"/>
    </xf>
    <xf numFmtId="4" fontId="16" fillId="5" borderId="6" xfId="0" applyNumberFormat="1" applyFont="1" applyFill="1" applyBorder="1" applyAlignment="1">
      <alignment horizontal="right" vertical="center" wrapText="1"/>
    </xf>
    <xf numFmtId="4" fontId="14" fillId="5" borderId="6" xfId="0" applyNumberFormat="1" applyFont="1" applyFill="1" applyBorder="1" applyAlignment="1">
      <alignment horizontal="right" vertical="center" wrapText="1"/>
    </xf>
    <xf numFmtId="4" fontId="14" fillId="6" borderId="6" xfId="0" applyNumberFormat="1" applyFont="1" applyFill="1" applyBorder="1" applyAlignment="1">
      <alignment horizontal="right" vertical="center" wrapText="1"/>
    </xf>
    <xf numFmtId="4" fontId="24" fillId="0" borderId="0" xfId="0" applyNumberFormat="1" applyFont="1"/>
    <xf numFmtId="4" fontId="25" fillId="0" borderId="0" xfId="0" applyNumberFormat="1" applyFont="1"/>
    <xf numFmtId="4" fontId="14" fillId="4" borderId="8" xfId="0" applyNumberFormat="1" applyFont="1" applyFill="1" applyBorder="1" applyAlignment="1">
      <alignment vertical="center"/>
    </xf>
    <xf numFmtId="3" fontId="24" fillId="3" borderId="0" xfId="0" applyNumberFormat="1" applyFont="1" applyFill="1" applyAlignment="1">
      <alignment horizontal="right" vertical="center"/>
    </xf>
    <xf numFmtId="3" fontId="24" fillId="3" borderId="0" xfId="0" applyNumberFormat="1" applyFont="1" applyFill="1"/>
    <xf numFmtId="3" fontId="14" fillId="8" borderId="11" xfId="0" applyNumberFormat="1" applyFont="1" applyFill="1" applyBorder="1" applyAlignment="1">
      <alignment horizontal="left" vertical="center"/>
    </xf>
    <xf numFmtId="3" fontId="24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/>
    <xf numFmtId="4" fontId="14" fillId="10" borderId="11" xfId="0" applyNumberFormat="1" applyFont="1" applyFill="1" applyBorder="1" applyAlignment="1">
      <alignment horizontal="right" vertical="center"/>
    </xf>
    <xf numFmtId="4" fontId="14" fillId="3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5" fillId="0" borderId="6" xfId="0" applyNumberFormat="1" applyFont="1" applyFill="1" applyBorder="1" applyAlignment="1" applyProtection="1">
      <alignment horizontal="right" vertical="center" wrapText="1"/>
    </xf>
    <xf numFmtId="4" fontId="13" fillId="0" borderId="6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/>
    <xf numFmtId="3" fontId="9" fillId="15" borderId="6" xfId="0" applyNumberFormat="1" applyFont="1" applyFill="1" applyBorder="1" applyAlignment="1">
      <alignment horizontal="center" vertical="center" wrapText="1"/>
    </xf>
    <xf numFmtId="3" fontId="9" fillId="15" borderId="6" xfId="0" applyNumberFormat="1" applyFont="1" applyFill="1" applyBorder="1" applyAlignment="1">
      <alignment horizontal="right" vertical="center" wrapText="1"/>
    </xf>
    <xf numFmtId="3" fontId="9" fillId="15" borderId="6" xfId="0" applyNumberFormat="1" applyFont="1" applyFill="1" applyBorder="1" applyAlignment="1">
      <alignment horizontal="left" vertical="center"/>
    </xf>
    <xf numFmtId="4" fontId="9" fillId="15" borderId="6" xfId="0" applyNumberFormat="1" applyFont="1" applyFill="1" applyBorder="1" applyAlignment="1">
      <alignment horizontal="right" vertical="center" wrapText="1"/>
    </xf>
    <xf numFmtId="164" fontId="17" fillId="0" borderId="0" xfId="0" applyNumberFormat="1" applyFont="1"/>
    <xf numFmtId="4" fontId="27" fillId="0" borderId="0" xfId="0" applyNumberFormat="1" applyFont="1"/>
    <xf numFmtId="49" fontId="9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/>
    </xf>
    <xf numFmtId="3" fontId="9" fillId="8" borderId="6" xfId="0" applyNumberFormat="1" applyFont="1" applyFill="1" applyBorder="1" applyAlignment="1">
      <alignment horizontal="left" vertical="center"/>
    </xf>
    <xf numFmtId="3" fontId="10" fillId="0" borderId="0" xfId="0" applyNumberFormat="1" applyFont="1"/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1" fillId="0" borderId="0" xfId="0" applyNumberFormat="1" applyFont="1" applyBorder="1"/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/>
    <xf numFmtId="4" fontId="10" fillId="0" borderId="0" xfId="0" applyNumberFormat="1" applyFont="1"/>
    <xf numFmtId="3" fontId="9" fillId="7" borderId="6" xfId="0" applyNumberFormat="1" applyFont="1" applyFill="1" applyBorder="1" applyAlignment="1">
      <alignment vertical="center"/>
    </xf>
    <xf numFmtId="4" fontId="9" fillId="7" borderId="15" xfId="0" applyNumberFormat="1" applyFont="1" applyFill="1" applyBorder="1" applyAlignment="1">
      <alignment vertical="center"/>
    </xf>
    <xf numFmtId="0" fontId="10" fillId="0" borderId="6" xfId="0" applyFont="1" applyBorder="1"/>
    <xf numFmtId="164" fontId="10" fillId="0" borderId="6" xfId="0" applyNumberFormat="1" applyFont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4" fontId="10" fillId="15" borderId="6" xfId="0" applyNumberFormat="1" applyFont="1" applyFill="1" applyBorder="1" applyAlignment="1">
      <alignment horizontal="right" vertical="center" wrapText="1"/>
    </xf>
    <xf numFmtId="4" fontId="9" fillId="8" borderId="6" xfId="0" applyNumberFormat="1" applyFont="1" applyFill="1" applyBorder="1" applyAlignment="1">
      <alignment horizontal="right" vertical="center" wrapText="1"/>
    </xf>
    <xf numFmtId="4" fontId="9" fillId="13" borderId="6" xfId="0" applyNumberFormat="1" applyFont="1" applyFill="1" applyBorder="1" applyAlignment="1">
      <alignment horizontal="right" vertical="center" wrapText="1"/>
    </xf>
    <xf numFmtId="0" fontId="10" fillId="0" borderId="6" xfId="9" applyFont="1" applyFill="1" applyBorder="1" applyAlignment="1">
      <alignment horizontal="left" vertical="center" wrapText="1"/>
    </xf>
    <xf numFmtId="0" fontId="9" fillId="11" borderId="6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4" fillId="11" borderId="6" xfId="9" applyFont="1" applyFill="1" applyBorder="1" applyAlignment="1">
      <alignment horizontal="left" vertical="center" wrapText="1"/>
    </xf>
    <xf numFmtId="4" fontId="9" fillId="14" borderId="6" xfId="0" applyNumberFormat="1" applyFont="1" applyFill="1" applyBorder="1" applyAlignment="1">
      <alignment horizontal="right" vertical="center"/>
    </xf>
    <xf numFmtId="0" fontId="9" fillId="14" borderId="6" xfId="0" applyFont="1" applyFill="1" applyBorder="1" applyAlignment="1">
      <alignment horizontal="right" vertical="center"/>
    </xf>
    <xf numFmtId="0" fontId="9" fillId="0" borderId="6" xfId="9" applyFont="1" applyFill="1" applyBorder="1" applyAlignment="1">
      <alignment horizontal="left" vertical="center" wrapText="1"/>
    </xf>
    <xf numFmtId="4" fontId="9" fillId="11" borderId="6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4" fontId="14" fillId="7" borderId="6" xfId="0" applyNumberFormat="1" applyFont="1" applyFill="1" applyBorder="1" applyAlignment="1">
      <alignment horizontal="right" vertical="center"/>
    </xf>
    <xf numFmtId="4" fontId="9" fillId="6" borderId="9" xfId="0" applyNumberFormat="1" applyFont="1" applyFill="1" applyBorder="1" applyAlignment="1">
      <alignment horizontal="right" vertical="center" wrapText="1"/>
    </xf>
    <xf numFmtId="4" fontId="9" fillId="5" borderId="9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 wrapText="1"/>
    </xf>
    <xf numFmtId="4" fontId="14" fillId="10" borderId="13" xfId="0" applyNumberFormat="1" applyFont="1" applyFill="1" applyBorder="1" applyAlignment="1">
      <alignment horizontal="right" vertical="center"/>
    </xf>
    <xf numFmtId="4" fontId="14" fillId="7" borderId="13" xfId="0" applyNumberFormat="1" applyFont="1" applyFill="1" applyBorder="1" applyAlignment="1">
      <alignment vertical="center"/>
    </xf>
    <xf numFmtId="4" fontId="14" fillId="9" borderId="6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2" fontId="24" fillId="0" borderId="0" xfId="0" applyNumberFormat="1" applyFont="1"/>
    <xf numFmtId="2" fontId="27" fillId="0" borderId="0" xfId="0" applyNumberFormat="1" applyFont="1"/>
    <xf numFmtId="2" fontId="25" fillId="0" borderId="0" xfId="0" applyNumberFormat="1" applyFont="1"/>
    <xf numFmtId="4" fontId="11" fillId="0" borderId="0" xfId="0" applyNumberFormat="1" applyFont="1" applyBorder="1"/>
    <xf numFmtId="4" fontId="9" fillId="0" borderId="0" xfId="0" applyNumberFormat="1" applyFont="1" applyBorder="1"/>
    <xf numFmtId="4" fontId="10" fillId="0" borderId="0" xfId="0" applyNumberFormat="1" applyFont="1" applyBorder="1"/>
    <xf numFmtId="4" fontId="14" fillId="8" borderId="6" xfId="0" applyNumberFormat="1" applyFont="1" applyFill="1" applyBorder="1" applyAlignment="1">
      <alignment horizontal="right" vertical="center" wrapText="1"/>
    </xf>
    <xf numFmtId="4" fontId="14" fillId="13" borderId="6" xfId="0" applyNumberFormat="1" applyFont="1" applyFill="1" applyBorder="1" applyAlignment="1">
      <alignment horizontal="right" vertical="center" wrapText="1"/>
    </xf>
    <xf numFmtId="4" fontId="14" fillId="14" borderId="6" xfId="0" applyNumberFormat="1" applyFont="1" applyFill="1" applyBorder="1" applyAlignment="1">
      <alignment horizontal="right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3" fillId="0" borderId="4" xfId="0" quotePrefix="1" applyFont="1" applyBorder="1" applyAlignment="1">
      <alignment horizontal="left" wrapText="1"/>
    </xf>
    <xf numFmtId="0" fontId="13" fillId="0" borderId="5" xfId="0" quotePrefix="1" applyFont="1" applyBorder="1" applyAlignment="1">
      <alignment horizontal="left" wrapText="1"/>
    </xf>
    <xf numFmtId="0" fontId="13" fillId="0" borderId="5" xfId="0" quotePrefix="1" applyFont="1" applyBorder="1" applyAlignment="1">
      <alignment horizontal="center" wrapText="1"/>
    </xf>
    <xf numFmtId="0" fontId="13" fillId="0" borderId="5" xfId="0" quotePrefix="1" applyNumberFormat="1" applyFont="1" applyFill="1" applyBorder="1" applyAlignment="1" applyProtection="1">
      <alignment horizontal="left"/>
    </xf>
    <xf numFmtId="4" fontId="13" fillId="4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3" borderId="6" xfId="0" applyNumberFormat="1" applyFont="1" applyFill="1" applyBorder="1" applyAlignment="1">
      <alignment horizontal="right"/>
    </xf>
    <xf numFmtId="0" fontId="14" fillId="4" borderId="4" xfId="0" applyFont="1" applyFill="1" applyBorder="1" applyAlignment="1">
      <alignment horizontal="left" vertical="center"/>
    </xf>
    <xf numFmtId="0" fontId="16" fillId="4" borderId="5" xfId="0" applyNumberFormat="1" applyFont="1" applyFill="1" applyBorder="1" applyAlignment="1" applyProtection="1">
      <alignment vertical="center"/>
    </xf>
    <xf numFmtId="4" fontId="13" fillId="0" borderId="6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/>
    <xf numFmtId="3" fontId="24" fillId="0" borderId="6" xfId="0" applyNumberFormat="1" applyFont="1" applyBorder="1" applyAlignment="1">
      <alignment vertical="center"/>
    </xf>
    <xf numFmtId="4" fontId="16" fillId="6" borderId="6" xfId="0" applyNumberFormat="1" applyFont="1" applyFill="1" applyBorder="1" applyAlignment="1">
      <alignment horizontal="right" vertical="center" wrapText="1"/>
    </xf>
    <xf numFmtId="4" fontId="16" fillId="4" borderId="8" xfId="0" applyNumberFormat="1" applyFont="1" applyFill="1" applyBorder="1" applyAlignment="1">
      <alignment horizontal="right" vertical="center"/>
    </xf>
    <xf numFmtId="4" fontId="14" fillId="4" borderId="8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3" fontId="9" fillId="5" borderId="6" xfId="0" applyNumberFormat="1" applyFont="1" applyFill="1" applyBorder="1" applyAlignment="1">
      <alignment horizontal="center" vertical="center" wrapText="1"/>
    </xf>
    <xf numFmtId="3" fontId="14" fillId="8" borderId="17" xfId="0" applyNumberFormat="1" applyFont="1" applyFill="1" applyBorder="1" applyAlignment="1">
      <alignment horizontal="left" vertical="center"/>
    </xf>
    <xf numFmtId="3" fontId="14" fillId="8" borderId="10" xfId="0" applyNumberFormat="1" applyFont="1" applyFill="1" applyBorder="1" applyAlignment="1">
      <alignment horizontal="left" vertical="center"/>
    </xf>
    <xf numFmtId="4" fontId="16" fillId="5" borderId="8" xfId="0" applyNumberFormat="1" applyFont="1" applyFill="1" applyBorder="1" applyAlignment="1">
      <alignment horizontal="right" vertical="center" wrapText="1"/>
    </xf>
    <xf numFmtId="4" fontId="24" fillId="3" borderId="0" xfId="0" applyNumberFormat="1" applyFont="1" applyFill="1"/>
    <xf numFmtId="4" fontId="10" fillId="6" borderId="6" xfId="0" applyNumberFormat="1" applyFont="1" applyFill="1" applyBorder="1" applyAlignment="1">
      <alignment horizontal="right" vertical="center"/>
    </xf>
    <xf numFmtId="4" fontId="9" fillId="6" borderId="4" xfId="0" applyNumberFormat="1" applyFont="1" applyFill="1" applyBorder="1" applyAlignment="1">
      <alignment horizontal="right" vertical="center"/>
    </xf>
    <xf numFmtId="49" fontId="9" fillId="0" borderId="6" xfId="0" applyNumberFormat="1" applyFont="1" applyBorder="1" applyAlignment="1">
      <alignment horizontal="left" vertical="center"/>
    </xf>
    <xf numFmtId="4" fontId="9" fillId="5" borderId="4" xfId="0" applyNumberFormat="1" applyFont="1" applyFill="1" applyBorder="1" applyAlignment="1">
      <alignment horizontal="right" vertical="center" wrapText="1"/>
    </xf>
    <xf numFmtId="4" fontId="14" fillId="13" borderId="11" xfId="0" applyNumberFormat="1" applyFont="1" applyFill="1" applyBorder="1" applyAlignment="1">
      <alignment horizontal="right" vertical="center" wrapText="1"/>
    </xf>
    <xf numFmtId="3" fontId="14" fillId="8" borderId="4" xfId="0" applyNumberFormat="1" applyFont="1" applyFill="1" applyBorder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4" fontId="10" fillId="2" borderId="18" xfId="0" applyNumberFormat="1" applyFont="1" applyFill="1" applyBorder="1" applyAlignment="1">
      <alignment horizontal="center" vertical="center" wrapText="1"/>
    </xf>
    <xf numFmtId="4" fontId="10" fillId="3" borderId="18" xfId="1" applyNumberFormat="1" applyFont="1" applyFill="1" applyBorder="1" applyAlignment="1">
      <alignment horizontal="center" vertical="center" wrapText="1"/>
    </xf>
    <xf numFmtId="0" fontId="12" fillId="0" borderId="6" xfId="0" applyFont="1" applyBorder="1"/>
    <xf numFmtId="4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4" fillId="5" borderId="8" xfId="0" applyNumberFormat="1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vertical="center"/>
    </xf>
    <xf numFmtId="49" fontId="14" fillId="6" borderId="6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vertical="center"/>
    </xf>
    <xf numFmtId="49" fontId="14" fillId="0" borderId="6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14" fillId="8" borderId="15" xfId="0" applyNumberFormat="1" applyFont="1" applyFill="1" applyBorder="1" applyAlignment="1">
      <alignment vertical="center" wrapText="1"/>
    </xf>
    <xf numFmtId="4" fontId="9" fillId="9" borderId="6" xfId="0" applyNumberFormat="1" applyFont="1" applyFill="1" applyBorder="1" applyAlignment="1">
      <alignment vertical="center" wrapText="1"/>
    </xf>
    <xf numFmtId="49" fontId="14" fillId="6" borderId="6" xfId="0" applyNumberFormat="1" applyFont="1" applyFill="1" applyBorder="1" applyAlignment="1">
      <alignment vertical="center"/>
    </xf>
    <xf numFmtId="4" fontId="9" fillId="6" borderId="9" xfId="0" applyNumberFormat="1" applyFont="1" applyFill="1" applyBorder="1" applyAlignment="1">
      <alignment vertical="center" wrapText="1"/>
    </xf>
    <xf numFmtId="4" fontId="9" fillId="5" borderId="9" xfId="0" applyNumberFormat="1" applyFont="1" applyFill="1" applyBorder="1" applyAlignment="1">
      <alignment vertical="center" wrapText="1"/>
    </xf>
    <xf numFmtId="4" fontId="10" fillId="5" borderId="9" xfId="0" applyNumberFormat="1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vertical="center" wrapText="1"/>
    </xf>
    <xf numFmtId="49" fontId="14" fillId="2" borderId="6" xfId="0" applyNumberFormat="1" applyFont="1" applyFill="1" applyBorder="1" applyAlignment="1">
      <alignment horizontal="center" vertical="center"/>
    </xf>
    <xf numFmtId="4" fontId="14" fillId="5" borderId="4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49" fontId="14" fillId="5" borderId="6" xfId="0" applyNumberFormat="1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left" vertical="center"/>
    </xf>
    <xf numFmtId="49" fontId="16" fillId="2" borderId="7" xfId="0" applyNumberFormat="1" applyFont="1" applyFill="1" applyBorder="1" applyAlignment="1">
      <alignment horizontal="left" vertical="center"/>
    </xf>
    <xf numFmtId="49" fontId="14" fillId="8" borderId="6" xfId="0" applyNumberFormat="1" applyFont="1" applyFill="1" applyBorder="1" applyAlignment="1">
      <alignment horizontal="left" vertical="center"/>
    </xf>
    <xf numFmtId="4" fontId="9" fillId="8" borderId="9" xfId="0" applyNumberFormat="1" applyFont="1" applyFill="1" applyBorder="1" applyAlignment="1">
      <alignment vertical="center" wrapText="1"/>
    </xf>
    <xf numFmtId="4" fontId="14" fillId="9" borderId="9" xfId="0" applyNumberFormat="1" applyFont="1" applyFill="1" applyBorder="1" applyAlignment="1">
      <alignment vertical="center" wrapText="1"/>
    </xf>
    <xf numFmtId="4" fontId="9" fillId="4" borderId="9" xfId="0" applyNumberFormat="1" applyFont="1" applyFill="1" applyBorder="1" applyAlignment="1">
      <alignment vertical="center" wrapText="1"/>
    </xf>
    <xf numFmtId="4" fontId="9" fillId="0" borderId="9" xfId="0" applyNumberFormat="1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9" fontId="14" fillId="11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4" fontId="9" fillId="11" borderId="9" xfId="0" applyNumberFormat="1" applyFont="1" applyFill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/>
    </xf>
    <xf numFmtId="49" fontId="14" fillId="14" borderId="6" xfId="0" applyNumberFormat="1" applyFont="1" applyFill="1" applyBorder="1" applyAlignment="1">
      <alignment horizontal="left" vertical="center"/>
    </xf>
    <xf numFmtId="4" fontId="10" fillId="0" borderId="16" xfId="0" applyNumberFormat="1" applyFont="1" applyFill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left" vertical="center"/>
    </xf>
    <xf numFmtId="49" fontId="14" fillId="14" borderId="6" xfId="0" applyNumberFormat="1" applyFont="1" applyFill="1" applyBorder="1" applyAlignment="1">
      <alignment vertical="center"/>
    </xf>
    <xf numFmtId="4" fontId="9" fillId="11" borderId="16" xfId="0" applyNumberFormat="1" applyFont="1" applyFill="1" applyBorder="1" applyAlignment="1">
      <alignment vertical="center" wrapText="1"/>
    </xf>
    <xf numFmtId="0" fontId="16" fillId="5" borderId="6" xfId="0" applyFont="1" applyFill="1" applyBorder="1" applyAlignment="1">
      <alignment horizontal="center" vertical="center"/>
    </xf>
    <xf numFmtId="49" fontId="16" fillId="5" borderId="6" xfId="0" applyNumberFormat="1" applyFont="1" applyFill="1" applyBorder="1" applyAlignment="1">
      <alignment vertical="center"/>
    </xf>
    <xf numFmtId="4" fontId="9" fillId="11" borderId="4" xfId="0" applyNumberFormat="1" applyFont="1" applyFill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vertical="center" wrapText="1"/>
    </xf>
    <xf numFmtId="49" fontId="14" fillId="8" borderId="6" xfId="0" applyNumberFormat="1" applyFont="1" applyFill="1" applyBorder="1" applyAlignment="1">
      <alignment vertical="center"/>
    </xf>
    <xf numFmtId="4" fontId="9" fillId="7" borderId="9" xfId="0" applyNumberFormat="1" applyFont="1" applyFill="1" applyBorder="1" applyAlignment="1">
      <alignment vertical="center" wrapText="1"/>
    </xf>
    <xf numFmtId="49" fontId="14" fillId="9" borderId="6" xfId="0" applyNumberFormat="1" applyFont="1" applyFill="1" applyBorder="1" applyAlignment="1">
      <alignment vertical="center" wrapText="1"/>
    </xf>
    <xf numFmtId="4" fontId="9" fillId="10" borderId="6" xfId="0" applyNumberFormat="1" applyFont="1" applyFill="1" applyBorder="1" applyAlignment="1">
      <alignment vertical="center" wrapText="1"/>
    </xf>
    <xf numFmtId="49" fontId="14" fillId="5" borderId="6" xfId="0" applyNumberFormat="1" applyFont="1" applyFill="1" applyBorder="1" applyAlignment="1">
      <alignment vertical="center" wrapText="1"/>
    </xf>
    <xf numFmtId="4" fontId="9" fillId="3" borderId="6" xfId="0" applyNumberFormat="1" applyFont="1" applyFill="1" applyBorder="1" applyAlignment="1">
      <alignment vertical="center" wrapText="1"/>
    </xf>
    <xf numFmtId="4" fontId="10" fillId="3" borderId="6" xfId="0" applyNumberFormat="1" applyFont="1" applyFill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/>
    </xf>
    <xf numFmtId="4" fontId="14" fillId="9" borderId="6" xfId="0" applyNumberFormat="1" applyFont="1" applyFill="1" applyBorder="1" applyAlignment="1">
      <alignment vertical="center" wrapText="1"/>
    </xf>
    <xf numFmtId="4" fontId="14" fillId="13" borderId="6" xfId="0" applyNumberFormat="1" applyFont="1" applyFill="1" applyBorder="1" applyAlignment="1">
      <alignment vertical="center" wrapText="1"/>
    </xf>
    <xf numFmtId="49" fontId="14" fillId="6" borderId="9" xfId="0" applyNumberFormat="1" applyFont="1" applyFill="1" applyBorder="1" applyAlignment="1">
      <alignment horizontal="center" vertical="center"/>
    </xf>
    <xf numFmtId="49" fontId="14" fillId="6" borderId="9" xfId="0" applyNumberFormat="1" applyFont="1" applyFill="1" applyBorder="1" applyAlignment="1">
      <alignment vertical="center"/>
    </xf>
    <xf numFmtId="4" fontId="14" fillId="6" borderId="9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horizontal="right" vertical="center"/>
    </xf>
    <xf numFmtId="4" fontId="14" fillId="6" borderId="6" xfId="0" applyNumberFormat="1" applyFont="1" applyFill="1" applyBorder="1" applyAlignment="1">
      <alignment horizontal="right" vertical="center"/>
    </xf>
    <xf numFmtId="4" fontId="14" fillId="5" borderId="6" xfId="0" applyNumberFormat="1" applyFont="1" applyFill="1" applyBorder="1" applyAlignment="1">
      <alignment horizontal="right" vertical="center"/>
    </xf>
    <xf numFmtId="4" fontId="14" fillId="2" borderId="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4" fontId="16" fillId="2" borderId="6" xfId="0" applyNumberFormat="1" applyFont="1" applyFill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right" vertical="center" wrapText="1"/>
    </xf>
    <xf numFmtId="4" fontId="16" fillId="2" borderId="4" xfId="0" applyNumberFormat="1" applyFont="1" applyFill="1" applyBorder="1" applyAlignment="1">
      <alignment horizontal="right" vertical="center" wrapText="1"/>
    </xf>
    <xf numFmtId="49" fontId="14" fillId="13" borderId="6" xfId="0" applyNumberFormat="1" applyFont="1" applyFill="1" applyBorder="1" applyAlignment="1">
      <alignment horizontal="center" vertical="center"/>
    </xf>
    <xf numFmtId="49" fontId="14" fillId="13" borderId="6" xfId="0" applyNumberFormat="1" applyFont="1" applyFill="1" applyBorder="1" applyAlignment="1">
      <alignment vertical="center"/>
    </xf>
    <xf numFmtId="4" fontId="14" fillId="13" borderId="6" xfId="0" applyNumberFormat="1" applyFont="1" applyFill="1" applyBorder="1" applyAlignment="1">
      <alignment horizontal="right" vertical="center"/>
    </xf>
    <xf numFmtId="4" fontId="16" fillId="5" borderId="6" xfId="0" applyNumberFormat="1" applyFont="1" applyFill="1" applyBorder="1" applyAlignment="1">
      <alignment horizontal="right" vertical="center"/>
    </xf>
    <xf numFmtId="49" fontId="14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4" fontId="14" fillId="6" borderId="11" xfId="0" applyNumberFormat="1" applyFont="1" applyFill="1" applyBorder="1" applyAlignment="1">
      <alignment horizontal="right" vertical="center" wrapText="1"/>
    </xf>
    <xf numFmtId="4" fontId="16" fillId="5" borderId="15" xfId="0" applyNumberFormat="1" applyFont="1" applyFill="1" applyBorder="1" applyAlignment="1">
      <alignment horizontal="right" vertical="center"/>
    </xf>
    <xf numFmtId="4" fontId="16" fillId="5" borderId="4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33" fillId="0" borderId="0" xfId="0" applyNumberFormat="1" applyFont="1" applyAlignment="1">
      <alignment horizontal="right" vertical="center"/>
    </xf>
    <xf numFmtId="3" fontId="14" fillId="5" borderId="8" xfId="0" applyNumberFormat="1" applyFont="1" applyFill="1" applyBorder="1" applyAlignment="1">
      <alignment horizontal="left" vertical="center"/>
    </xf>
    <xf numFmtId="3" fontId="14" fillId="5" borderId="8" xfId="0" applyNumberFormat="1" applyFont="1" applyFill="1" applyBorder="1" applyAlignment="1">
      <alignment horizontal="right" vertical="center" wrapText="1"/>
    </xf>
    <xf numFmtId="3" fontId="14" fillId="5" borderId="11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right" vertical="center" wrapText="1"/>
    </xf>
    <xf numFmtId="4" fontId="14" fillId="5" borderId="8" xfId="0" applyNumberFormat="1" applyFont="1" applyFill="1" applyBorder="1" applyAlignment="1">
      <alignment horizontal="right" vertical="center" wrapText="1"/>
    </xf>
    <xf numFmtId="3" fontId="14" fillId="9" borderId="8" xfId="0" applyNumberFormat="1" applyFont="1" applyFill="1" applyBorder="1" applyAlignment="1">
      <alignment horizontal="left" vertical="center"/>
    </xf>
    <xf numFmtId="3" fontId="14" fillId="9" borderId="8" xfId="0" applyNumberFormat="1" applyFont="1" applyFill="1" applyBorder="1" applyAlignment="1">
      <alignment horizontal="left" vertical="center" wrapText="1"/>
    </xf>
    <xf numFmtId="4" fontId="14" fillId="9" borderId="8" xfId="0" applyNumberFormat="1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 wrapText="1"/>
    </xf>
    <xf numFmtId="3" fontId="24" fillId="0" borderId="3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0" fontId="14" fillId="10" borderId="8" xfId="0" applyFont="1" applyFill="1" applyBorder="1" applyAlignment="1">
      <alignment horizontal="left" vertical="center"/>
    </xf>
    <xf numFmtId="0" fontId="14" fillId="10" borderId="8" xfId="0" applyFont="1" applyFill="1" applyBorder="1" applyAlignment="1">
      <alignment horizontal="left" vertical="center" wrapText="1"/>
    </xf>
    <xf numFmtId="4" fontId="14" fillId="5" borderId="15" xfId="0" applyNumberFormat="1" applyFont="1" applyFill="1" applyBorder="1" applyAlignment="1">
      <alignment horizontal="right" vertical="center" wrapText="1"/>
    </xf>
    <xf numFmtId="4" fontId="16" fillId="5" borderId="15" xfId="0" applyNumberFormat="1" applyFont="1" applyFill="1" applyBorder="1" applyAlignment="1">
      <alignment horizontal="right" vertical="center" wrapText="1"/>
    </xf>
    <xf numFmtId="1" fontId="14" fillId="9" borderId="0" xfId="0" applyNumberFormat="1" applyFont="1" applyFill="1" applyBorder="1" applyAlignment="1">
      <alignment horizontal="center" vertical="center"/>
    </xf>
    <xf numFmtId="3" fontId="14" fillId="9" borderId="0" xfId="0" applyNumberFormat="1" applyFont="1" applyFill="1" applyBorder="1" applyAlignment="1">
      <alignment horizontal="left" vertical="center" wrapText="1"/>
    </xf>
    <xf numFmtId="1" fontId="14" fillId="9" borderId="6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" fontId="14" fillId="5" borderId="0" xfId="0" applyNumberFormat="1" applyFont="1" applyFill="1" applyBorder="1" applyAlignment="1">
      <alignment horizontal="center" vertical="center"/>
    </xf>
    <xf numFmtId="3" fontId="14" fillId="9" borderId="6" xfId="0" applyNumberFormat="1" applyFont="1" applyFill="1" applyBorder="1" applyAlignment="1">
      <alignment horizontal="left" vertical="center"/>
    </xf>
    <xf numFmtId="1" fontId="14" fillId="13" borderId="6" xfId="0" applyNumberFormat="1" applyFont="1" applyFill="1" applyBorder="1" applyAlignment="1">
      <alignment horizontal="center" vertical="center"/>
    </xf>
    <xf numFmtId="3" fontId="14" fillId="13" borderId="6" xfId="0" applyNumberFormat="1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center" vertical="center"/>
    </xf>
    <xf numFmtId="4" fontId="9" fillId="6" borderId="4" xfId="0" applyNumberFormat="1" applyFont="1" applyFill="1" applyBorder="1" applyAlignment="1">
      <alignment horizontal="right" vertical="center" wrapText="1"/>
    </xf>
    <xf numFmtId="49" fontId="9" fillId="7" borderId="6" xfId="0" applyNumberFormat="1" applyFont="1" applyFill="1" applyBorder="1" applyAlignment="1">
      <alignment horizontal="center" vertical="center"/>
    </xf>
    <xf numFmtId="4" fontId="14" fillId="0" borderId="6" xfId="0" applyNumberFormat="1" applyFont="1" applyBorder="1" applyAlignment="1">
      <alignment vertical="center"/>
    </xf>
    <xf numFmtId="4" fontId="9" fillId="7" borderId="6" xfId="0" applyNumberFormat="1" applyFont="1" applyFill="1" applyBorder="1" applyAlignment="1">
      <alignment vertical="center" wrapText="1"/>
    </xf>
    <xf numFmtId="0" fontId="32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6" fillId="4" borderId="5" xfId="0" applyNumberFormat="1" applyFont="1" applyFill="1" applyBorder="1" applyAlignment="1" applyProtection="1">
      <alignment vertical="center" wrapText="1"/>
    </xf>
    <xf numFmtId="0" fontId="16" fillId="4" borderId="5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14" fillId="4" borderId="4" xfId="0" quotePrefix="1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6" fillId="0" borderId="5" xfId="0" applyNumberFormat="1" applyFont="1" applyFill="1" applyBorder="1" applyAlignment="1" applyProtection="1">
      <alignment vertical="center" wrapText="1"/>
    </xf>
    <xf numFmtId="0" fontId="16" fillId="0" borderId="5" xfId="0" applyNumberFormat="1" applyFont="1" applyFill="1" applyBorder="1" applyAlignment="1" applyProtection="1">
      <alignment vertical="center"/>
    </xf>
    <xf numFmtId="0" fontId="14" fillId="0" borderId="4" xfId="0" quotePrefix="1" applyFont="1" applyFill="1" applyBorder="1" applyAlignment="1">
      <alignment horizontal="left" vertical="center"/>
    </xf>
    <xf numFmtId="0" fontId="14" fillId="0" borderId="4" xfId="0" quotePrefix="1" applyNumberFormat="1" applyFont="1" applyFill="1" applyBorder="1" applyAlignment="1" applyProtection="1">
      <alignment horizontal="left" vertical="center" wrapText="1"/>
    </xf>
    <xf numFmtId="0" fontId="14" fillId="0" borderId="4" xfId="0" quotePrefix="1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8" fillId="0" borderId="6" xfId="0" applyFont="1" applyBorder="1" applyAlignment="1">
      <alignment horizontal="center" vertical="center"/>
    </xf>
    <xf numFmtId="0" fontId="13" fillId="11" borderId="4" xfId="0" applyNumberFormat="1" applyFont="1" applyFill="1" applyBorder="1" applyAlignment="1" applyProtection="1">
      <alignment horizontal="center" wrapText="1"/>
    </xf>
    <xf numFmtId="0" fontId="13" fillId="11" borderId="5" xfId="0" applyNumberFormat="1" applyFont="1" applyFill="1" applyBorder="1" applyAlignment="1" applyProtection="1">
      <alignment horizontal="center" wrapText="1"/>
    </xf>
    <xf numFmtId="0" fontId="13" fillId="11" borderId="7" xfId="0" applyNumberFormat="1" applyFont="1" applyFill="1" applyBorder="1" applyAlignment="1" applyProtection="1">
      <alignment horizontal="center" wrapText="1"/>
    </xf>
    <xf numFmtId="0" fontId="13" fillId="0" borderId="4" xfId="0" applyNumberFormat="1" applyFont="1" applyFill="1" applyBorder="1" applyAlignment="1" applyProtection="1">
      <alignment horizontal="center" wrapText="1"/>
    </xf>
    <xf numFmtId="0" fontId="13" fillId="0" borderId="5" xfId="0" applyNumberFormat="1" applyFont="1" applyFill="1" applyBorder="1" applyAlignment="1" applyProtection="1">
      <alignment horizont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7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5" fillId="0" borderId="4" xfId="0" applyNumberFormat="1" applyFont="1" applyFill="1" applyBorder="1" applyAlignment="1" applyProtection="1">
      <alignment horizontal="center" wrapText="1"/>
    </xf>
    <xf numFmtId="0" fontId="15" fillId="0" borderId="5" xfId="0" applyNumberFormat="1" applyFont="1" applyFill="1" applyBorder="1" applyAlignment="1" applyProtection="1">
      <alignment horizontal="center" wrapText="1"/>
    </xf>
    <xf numFmtId="0" fontId="15" fillId="0" borderId="7" xfId="0" applyNumberFormat="1" applyFont="1" applyFill="1" applyBorder="1" applyAlignment="1" applyProtection="1">
      <alignment horizontal="center" wrapText="1"/>
    </xf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left"/>
    </xf>
    <xf numFmtId="0" fontId="9" fillId="11" borderId="5" xfId="0" applyFont="1" applyFill="1" applyBorder="1" applyAlignment="1">
      <alignment horizontal="left"/>
    </xf>
    <xf numFmtId="0" fontId="9" fillId="11" borderId="7" xfId="0" applyFont="1" applyFill="1" applyBorder="1" applyAlignment="1">
      <alignment horizontal="left"/>
    </xf>
    <xf numFmtId="0" fontId="13" fillId="0" borderId="4" xfId="10" applyFont="1" applyFill="1" applyBorder="1" applyAlignment="1">
      <alignment horizontal="center" wrapText="1"/>
    </xf>
    <xf numFmtId="0" fontId="13" fillId="0" borderId="5" xfId="10" applyFont="1" applyFill="1" applyBorder="1" applyAlignment="1">
      <alignment horizontal="center" wrapText="1"/>
    </xf>
    <xf numFmtId="0" fontId="13" fillId="0" borderId="7" xfId="10" applyFont="1" applyFill="1" applyBorder="1" applyAlignment="1">
      <alignment horizontal="center" wrapText="1"/>
    </xf>
    <xf numFmtId="0" fontId="15" fillId="0" borderId="4" xfId="10" applyFont="1" applyFill="1" applyBorder="1" applyAlignment="1">
      <alignment horizontal="center" wrapText="1"/>
    </xf>
    <xf numFmtId="0" fontId="15" fillId="0" borderId="5" xfId="10" applyFont="1" applyFill="1" applyBorder="1" applyAlignment="1">
      <alignment horizontal="center" wrapText="1"/>
    </xf>
    <xf numFmtId="0" fontId="15" fillId="0" borderId="7" xfId="10" applyFont="1" applyFill="1" applyBorder="1" applyAlignment="1">
      <alignment horizontal="center" wrapText="1"/>
    </xf>
    <xf numFmtId="0" fontId="20" fillId="0" borderId="4" xfId="9" applyFont="1" applyFill="1" applyBorder="1" applyAlignment="1">
      <alignment horizontal="center" vertical="center" wrapText="1"/>
    </xf>
    <xf numFmtId="0" fontId="20" fillId="0" borderId="5" xfId="9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7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9" fillId="3" borderId="0" xfId="1" applyFont="1" applyFill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5" xfId="0" applyNumberFormat="1" applyFont="1" applyFill="1" applyBorder="1" applyAlignment="1" applyProtection="1">
      <alignment horizontal="center" vertical="center" wrapText="1"/>
    </xf>
    <xf numFmtId="0" fontId="13" fillId="4" borderId="7" xfId="0" applyNumberFormat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wrapText="1"/>
    </xf>
    <xf numFmtId="0" fontId="14" fillId="5" borderId="1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wrapText="1"/>
    </xf>
    <xf numFmtId="1" fontId="9" fillId="9" borderId="4" xfId="0" applyNumberFormat="1" applyFont="1" applyFill="1" applyBorder="1" applyAlignment="1">
      <alignment horizontal="left" vertical="center"/>
    </xf>
    <xf numFmtId="1" fontId="30" fillId="9" borderId="7" xfId="0" applyNumberFormat="1" applyFont="1" applyFill="1" applyBorder="1" applyAlignment="1">
      <alignment horizontal="left"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8"/>
    <cellStyle name="Obično_List4" xfId="9"/>
    <cellStyle name="Obično_List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4" workbookViewId="0">
      <selection activeCell="A25" sqref="A25:J25"/>
    </sheetView>
  </sheetViews>
  <sheetFormatPr defaultRowHeight="15.75" x14ac:dyDescent="0.25"/>
  <cols>
    <col min="1" max="4" width="9.140625" style="128"/>
    <col min="5" max="5" width="28" style="128" customWidth="1"/>
    <col min="6" max="6" width="16.42578125" style="128" customWidth="1"/>
    <col min="7" max="7" width="16" style="128" customWidth="1"/>
    <col min="8" max="8" width="16.140625" style="128" customWidth="1"/>
    <col min="9" max="9" width="12.140625" style="128" customWidth="1"/>
    <col min="10" max="10" width="11.85546875" style="128" customWidth="1"/>
    <col min="11" max="16384" width="9.140625" style="128"/>
  </cols>
  <sheetData>
    <row r="1" spans="1:10" ht="76.5" customHeight="1" x14ac:dyDescent="0.25">
      <c r="A1" s="497" t="s">
        <v>285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 ht="18.75" x14ac:dyDescent="0.25">
      <c r="A2" s="335"/>
      <c r="B2" s="335"/>
      <c r="C2" s="335"/>
      <c r="D2" s="335"/>
      <c r="E2" s="335"/>
      <c r="F2" s="335"/>
      <c r="G2" s="335"/>
      <c r="H2" s="335"/>
      <c r="I2" s="335"/>
      <c r="J2" s="335"/>
    </row>
    <row r="3" spans="1:10" x14ac:dyDescent="0.25">
      <c r="A3" s="497" t="s">
        <v>14</v>
      </c>
      <c r="B3" s="497"/>
      <c r="C3" s="497"/>
      <c r="D3" s="497"/>
      <c r="E3" s="497"/>
      <c r="F3" s="497"/>
      <c r="G3" s="497"/>
      <c r="H3" s="497"/>
      <c r="I3" s="498"/>
      <c r="J3" s="498"/>
    </row>
    <row r="4" spans="1:10" x14ac:dyDescent="0.25">
      <c r="A4" s="325"/>
      <c r="B4" s="325"/>
      <c r="C4" s="325"/>
      <c r="D4" s="325"/>
      <c r="E4" s="325"/>
      <c r="F4" s="325"/>
      <c r="G4" s="325"/>
      <c r="H4" s="325"/>
      <c r="I4" s="336"/>
      <c r="J4" s="336"/>
    </row>
    <row r="5" spans="1:10" x14ac:dyDescent="0.25">
      <c r="A5" s="497" t="s">
        <v>244</v>
      </c>
      <c r="B5" s="499"/>
      <c r="C5" s="499"/>
      <c r="D5" s="499"/>
      <c r="E5" s="499"/>
      <c r="F5" s="499"/>
      <c r="G5" s="499"/>
      <c r="H5" s="499"/>
      <c r="I5" s="499"/>
      <c r="J5" s="499"/>
    </row>
    <row r="6" spans="1:10" x14ac:dyDescent="0.25">
      <c r="A6" s="337"/>
      <c r="B6" s="338"/>
      <c r="C6" s="338"/>
      <c r="D6" s="338"/>
      <c r="E6" s="339"/>
      <c r="F6" s="340"/>
      <c r="G6" s="340"/>
      <c r="H6" s="340"/>
      <c r="I6" s="340"/>
      <c r="J6" s="341" t="s">
        <v>245</v>
      </c>
    </row>
    <row r="7" spans="1:10" x14ac:dyDescent="0.25">
      <c r="A7" s="342"/>
      <c r="B7" s="343"/>
      <c r="C7" s="343"/>
      <c r="D7" s="344"/>
      <c r="E7" s="345"/>
      <c r="F7" s="134" t="s">
        <v>276</v>
      </c>
      <c r="G7" s="134" t="s">
        <v>292</v>
      </c>
      <c r="H7" s="134" t="s">
        <v>291</v>
      </c>
      <c r="I7" s="134" t="s">
        <v>277</v>
      </c>
      <c r="J7" s="134" t="s">
        <v>277</v>
      </c>
    </row>
    <row r="8" spans="1:10" x14ac:dyDescent="0.25">
      <c r="A8" s="342"/>
      <c r="B8" s="343"/>
      <c r="C8" s="343"/>
      <c r="D8" s="344"/>
      <c r="E8" s="345">
        <v>1</v>
      </c>
      <c r="F8" s="134">
        <v>2</v>
      </c>
      <c r="G8" s="134">
        <v>3</v>
      </c>
      <c r="H8" s="134">
        <v>4</v>
      </c>
      <c r="I8" s="134" t="s">
        <v>274</v>
      </c>
      <c r="J8" s="134" t="s">
        <v>275</v>
      </c>
    </row>
    <row r="9" spans="1:10" x14ac:dyDescent="0.25">
      <c r="A9" s="494" t="s">
        <v>0</v>
      </c>
      <c r="B9" s="495"/>
      <c r="C9" s="495"/>
      <c r="D9" s="495"/>
      <c r="E9" s="496"/>
      <c r="F9" s="346">
        <f t="shared" ref="F9" si="0">F10+F11</f>
        <v>2665174.1799999997</v>
      </c>
      <c r="G9" s="346">
        <f>G10+G11</f>
        <v>3419515.38</v>
      </c>
      <c r="H9" s="346">
        <f>H10+H11</f>
        <v>3414491.03</v>
      </c>
      <c r="I9" s="346">
        <f>H9/F9*100</f>
        <v>128.11511741420219</v>
      </c>
      <c r="J9" s="346">
        <f>H9/G9*100</f>
        <v>99.853068360815499</v>
      </c>
    </row>
    <row r="10" spans="1:10" x14ac:dyDescent="0.25">
      <c r="A10" s="501" t="s">
        <v>174</v>
      </c>
      <c r="B10" s="502"/>
      <c r="C10" s="502"/>
      <c r="D10" s="502"/>
      <c r="E10" s="503"/>
      <c r="F10" s="347">
        <v>2662117.38</v>
      </c>
      <c r="G10" s="347">
        <v>3419443.09</v>
      </c>
      <c r="H10" s="347">
        <v>3414418.75</v>
      </c>
      <c r="I10" s="348">
        <f t="shared" ref="I10:I15" si="1">H10/F10*100</f>
        <v>128.25951160726055</v>
      </c>
      <c r="J10" s="348">
        <f t="shared" ref="J10:J15" si="2">H10/G10*100</f>
        <v>99.853065546998181</v>
      </c>
    </row>
    <row r="11" spans="1:10" x14ac:dyDescent="0.25">
      <c r="A11" s="504" t="s">
        <v>175</v>
      </c>
      <c r="B11" s="503"/>
      <c r="C11" s="503"/>
      <c r="D11" s="503"/>
      <c r="E11" s="503"/>
      <c r="F11" s="347">
        <v>3056.8</v>
      </c>
      <c r="G11" s="347">
        <v>72.290000000000006</v>
      </c>
      <c r="H11" s="347">
        <v>72.28</v>
      </c>
      <c r="I11" s="348">
        <f t="shared" si="1"/>
        <v>2.3645642501962838</v>
      </c>
      <c r="J11" s="348">
        <f t="shared" si="2"/>
        <v>99.986166828053669</v>
      </c>
    </row>
    <row r="12" spans="1:10" x14ac:dyDescent="0.25">
      <c r="A12" s="349" t="s">
        <v>3</v>
      </c>
      <c r="B12" s="350"/>
      <c r="C12" s="350"/>
      <c r="D12" s="350"/>
      <c r="E12" s="350"/>
      <c r="F12" s="346">
        <f t="shared" ref="F12" si="3">F13+F14</f>
        <v>3254139.67</v>
      </c>
      <c r="G12" s="346">
        <f>G13+G14</f>
        <v>3857878.29</v>
      </c>
      <c r="H12" s="346">
        <f>H13+H14</f>
        <v>3666353.39</v>
      </c>
      <c r="I12" s="346">
        <f t="shared" si="1"/>
        <v>112.66736409012216</v>
      </c>
      <c r="J12" s="346">
        <f t="shared" si="2"/>
        <v>95.035486202443167</v>
      </c>
    </row>
    <row r="13" spans="1:10" x14ac:dyDescent="0.25">
      <c r="A13" s="505" t="s">
        <v>176</v>
      </c>
      <c r="B13" s="502"/>
      <c r="C13" s="502"/>
      <c r="D13" s="502"/>
      <c r="E13" s="502"/>
      <c r="F13" s="347">
        <v>2765657.3</v>
      </c>
      <c r="G13" s="347">
        <v>3524994.04</v>
      </c>
      <c r="H13" s="347">
        <v>3358465.1</v>
      </c>
      <c r="I13" s="348">
        <f t="shared" si="1"/>
        <v>121.43460796823959</v>
      </c>
      <c r="J13" s="348">
        <f t="shared" si="2"/>
        <v>95.275766764133309</v>
      </c>
    </row>
    <row r="14" spans="1:10" x14ac:dyDescent="0.25">
      <c r="A14" s="506" t="s">
        <v>177</v>
      </c>
      <c r="B14" s="503"/>
      <c r="C14" s="503"/>
      <c r="D14" s="503"/>
      <c r="E14" s="503"/>
      <c r="F14" s="351">
        <v>488482.37</v>
      </c>
      <c r="G14" s="351">
        <v>332884.25</v>
      </c>
      <c r="H14" s="351">
        <v>307888.28999999998</v>
      </c>
      <c r="I14" s="348">
        <f t="shared" si="1"/>
        <v>63.029560309413</v>
      </c>
      <c r="J14" s="348">
        <f t="shared" si="2"/>
        <v>92.491095628585612</v>
      </c>
    </row>
    <row r="15" spans="1:10" x14ac:dyDescent="0.25">
      <c r="A15" s="500" t="s">
        <v>246</v>
      </c>
      <c r="B15" s="495"/>
      <c r="C15" s="495"/>
      <c r="D15" s="495"/>
      <c r="E15" s="495"/>
      <c r="F15" s="346">
        <f t="shared" ref="F15" si="4">F9-F12</f>
        <v>-588965.49000000022</v>
      </c>
      <c r="G15" s="346">
        <f>G9-G12</f>
        <v>-438362.91000000015</v>
      </c>
      <c r="H15" s="346">
        <f>H9-H12</f>
        <v>-251862.36000000034</v>
      </c>
      <c r="I15" s="346">
        <f t="shared" si="1"/>
        <v>42.763517434612382</v>
      </c>
      <c r="J15" s="346">
        <f t="shared" si="2"/>
        <v>57.455216728988376</v>
      </c>
    </row>
    <row r="16" spans="1:10" x14ac:dyDescent="0.25">
      <c r="A16" s="325"/>
      <c r="B16" s="352"/>
      <c r="C16" s="352"/>
      <c r="D16" s="352"/>
      <c r="E16" s="352"/>
      <c r="F16" s="352"/>
      <c r="G16" s="352"/>
      <c r="H16" s="353"/>
      <c r="I16" s="353"/>
      <c r="J16" s="353"/>
    </row>
    <row r="17" spans="1:10" x14ac:dyDescent="0.25">
      <c r="A17" s="497" t="s">
        <v>247</v>
      </c>
      <c r="B17" s="499"/>
      <c r="C17" s="499"/>
      <c r="D17" s="499"/>
      <c r="E17" s="499"/>
      <c r="F17" s="499"/>
      <c r="G17" s="499"/>
      <c r="H17" s="499"/>
      <c r="I17" s="499"/>
      <c r="J17" s="499"/>
    </row>
    <row r="18" spans="1:10" x14ac:dyDescent="0.25">
      <c r="A18" s="325"/>
      <c r="B18" s="352"/>
      <c r="C18" s="352"/>
      <c r="D18" s="352"/>
      <c r="E18" s="352"/>
      <c r="F18" s="352"/>
      <c r="G18" s="352"/>
      <c r="H18" s="353"/>
      <c r="I18" s="353"/>
      <c r="J18" s="353"/>
    </row>
    <row r="19" spans="1:10" x14ac:dyDescent="0.25">
      <c r="A19" s="342"/>
      <c r="B19" s="343"/>
      <c r="C19" s="343"/>
      <c r="D19" s="344"/>
      <c r="E19" s="345"/>
      <c r="F19" s="134" t="s">
        <v>276</v>
      </c>
      <c r="G19" s="134" t="s">
        <v>292</v>
      </c>
      <c r="H19" s="134" t="s">
        <v>291</v>
      </c>
      <c r="I19" s="134" t="s">
        <v>277</v>
      </c>
      <c r="J19" s="134" t="s">
        <v>277</v>
      </c>
    </row>
    <row r="20" spans="1:10" x14ac:dyDescent="0.25">
      <c r="A20" s="506" t="s">
        <v>178</v>
      </c>
      <c r="B20" s="503"/>
      <c r="C20" s="503"/>
      <c r="D20" s="503"/>
      <c r="E20" s="503"/>
      <c r="F20" s="351"/>
      <c r="G20" s="351"/>
      <c r="H20" s="351"/>
      <c r="I20" s="351"/>
      <c r="J20" s="152"/>
    </row>
    <row r="21" spans="1:10" x14ac:dyDescent="0.25">
      <c r="A21" s="506" t="s">
        <v>179</v>
      </c>
      <c r="B21" s="503"/>
      <c r="C21" s="503"/>
      <c r="D21" s="503"/>
      <c r="E21" s="503"/>
      <c r="F21" s="351"/>
      <c r="G21" s="351"/>
      <c r="H21" s="351"/>
      <c r="I21" s="351"/>
      <c r="J21" s="152"/>
    </row>
    <row r="22" spans="1:10" x14ac:dyDescent="0.25">
      <c r="A22" s="500" t="s">
        <v>284</v>
      </c>
      <c r="B22" s="495"/>
      <c r="C22" s="495"/>
      <c r="D22" s="495"/>
      <c r="E22" s="495"/>
      <c r="F22" s="346"/>
      <c r="G22" s="346"/>
      <c r="H22" s="346">
        <f t="shared" ref="H22:J22" si="5">H20-H21</f>
        <v>0</v>
      </c>
      <c r="I22" s="346">
        <f t="shared" si="5"/>
        <v>0</v>
      </c>
      <c r="J22" s="346">
        <f t="shared" si="5"/>
        <v>0</v>
      </c>
    </row>
    <row r="23" spans="1:10" x14ac:dyDescent="0.25">
      <c r="A23" s="500" t="s">
        <v>304</v>
      </c>
      <c r="B23" s="495"/>
      <c r="C23" s="495"/>
      <c r="D23" s="495"/>
      <c r="E23" s="495"/>
      <c r="F23" s="346">
        <v>1230315.47</v>
      </c>
      <c r="G23" s="346">
        <v>641349.98</v>
      </c>
      <c r="H23" s="346">
        <v>641349.98</v>
      </c>
      <c r="I23" s="346">
        <f>H23/F23*100</f>
        <v>52.12890479219935</v>
      </c>
      <c r="J23" s="346">
        <f>H23/G23*100</f>
        <v>100</v>
      </c>
    </row>
    <row r="24" spans="1:10" ht="24.75" customHeight="1" x14ac:dyDescent="0.25">
      <c r="A24" s="500" t="s">
        <v>305</v>
      </c>
      <c r="B24" s="495"/>
      <c r="C24" s="495"/>
      <c r="D24" s="495"/>
      <c r="E24" s="495"/>
      <c r="F24" s="346">
        <f>F23+F15</f>
        <v>641349.97999999975</v>
      </c>
      <c r="G24" s="346">
        <f>G23+G15</f>
        <v>202987.06999999983</v>
      </c>
      <c r="H24" s="346">
        <f>H23+H15</f>
        <v>389487.61999999965</v>
      </c>
      <c r="I24" s="346">
        <f>H24/F24*100</f>
        <v>60.729341567922056</v>
      </c>
      <c r="J24" s="346">
        <f>H24/G24*100</f>
        <v>191.8780442517841</v>
      </c>
    </row>
    <row r="25" spans="1:10" ht="33.75" customHeight="1" x14ac:dyDescent="0.25">
      <c r="A25" s="492"/>
      <c r="B25" s="493"/>
      <c r="C25" s="493"/>
      <c r="D25" s="493"/>
      <c r="E25" s="493"/>
      <c r="F25" s="493"/>
      <c r="G25" s="493"/>
      <c r="H25" s="493"/>
      <c r="I25" s="493"/>
      <c r="J25" s="493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</sheetData>
  <mergeCells count="16">
    <mergeCell ref="A25:J25"/>
    <mergeCell ref="A9:E9"/>
    <mergeCell ref="A1:J1"/>
    <mergeCell ref="A3:J3"/>
    <mergeCell ref="A5:J5"/>
    <mergeCell ref="A23:E23"/>
    <mergeCell ref="A10:E10"/>
    <mergeCell ref="A11:E11"/>
    <mergeCell ref="A13:E13"/>
    <mergeCell ref="A15:E15"/>
    <mergeCell ref="A20:E20"/>
    <mergeCell ref="A21:E21"/>
    <mergeCell ref="A22:E22"/>
    <mergeCell ref="A14:E14"/>
    <mergeCell ref="A17:J17"/>
    <mergeCell ref="A24:E24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7"/>
  <sheetViews>
    <sheetView topLeftCell="A22" workbookViewId="0">
      <selection activeCell="J81" sqref="J81"/>
    </sheetView>
  </sheetViews>
  <sheetFormatPr defaultRowHeight="15.75" x14ac:dyDescent="0.25"/>
  <cols>
    <col min="1" max="1" width="16.85546875" style="128" customWidth="1"/>
    <col min="2" max="2" width="9.140625" style="128" customWidth="1"/>
    <col min="3" max="6" width="9.140625" style="128"/>
    <col min="7" max="7" width="11" style="128" customWidth="1"/>
    <col min="8" max="8" width="16.42578125" style="128" customWidth="1"/>
    <col min="9" max="9" width="21.5703125" style="128" customWidth="1"/>
    <col min="10" max="10" width="17.140625" style="128" customWidth="1"/>
    <col min="11" max="12" width="15" style="128" customWidth="1"/>
    <col min="13" max="13" width="13.140625" style="128" bestFit="1" customWidth="1"/>
    <col min="14" max="14" width="15.42578125" style="128" customWidth="1"/>
    <col min="15" max="15" width="10.140625" style="128" bestFit="1" customWidth="1"/>
    <col min="16" max="16384" width="9.140625" style="128"/>
  </cols>
  <sheetData>
    <row r="1" spans="1:12" x14ac:dyDescent="0.25">
      <c r="A1" s="555" t="s">
        <v>286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4" spans="1:12" x14ac:dyDescent="0.25">
      <c r="B4" s="555" t="s">
        <v>14</v>
      </c>
      <c r="C4" s="555"/>
      <c r="D4" s="555"/>
      <c r="E4" s="555"/>
      <c r="F4" s="555"/>
      <c r="G4" s="555"/>
      <c r="H4" s="555"/>
      <c r="I4" s="555"/>
    </row>
    <row r="5" spans="1:12" x14ac:dyDescent="0.25">
      <c r="B5" s="129"/>
      <c r="C5" s="129"/>
      <c r="D5" s="129"/>
      <c r="E5" s="129"/>
      <c r="F5" s="129"/>
      <c r="G5" s="129"/>
      <c r="H5" s="129"/>
      <c r="I5" s="129"/>
    </row>
    <row r="6" spans="1:12" x14ac:dyDescent="0.25">
      <c r="B6" s="129"/>
      <c r="C6" s="129"/>
      <c r="D6" s="555" t="s">
        <v>208</v>
      </c>
      <c r="E6" s="555"/>
      <c r="F6" s="555"/>
      <c r="G6" s="555"/>
      <c r="H6" s="555"/>
      <c r="I6" s="129"/>
    </row>
    <row r="7" spans="1:12" x14ac:dyDescent="0.25">
      <c r="B7" s="130"/>
      <c r="C7" s="130"/>
      <c r="D7" s="130"/>
      <c r="E7" s="130"/>
      <c r="F7" s="130"/>
      <c r="G7" s="130"/>
      <c r="H7" s="130"/>
      <c r="I7" s="130"/>
    </row>
    <row r="8" spans="1:12" x14ac:dyDescent="0.25">
      <c r="B8" s="555" t="s">
        <v>239</v>
      </c>
      <c r="C8" s="555"/>
      <c r="D8" s="555"/>
      <c r="E8" s="555"/>
      <c r="F8" s="555"/>
      <c r="G8" s="555"/>
      <c r="H8" s="555"/>
      <c r="I8" s="555"/>
    </row>
    <row r="11" spans="1:12" ht="47.25" x14ac:dyDescent="0.25">
      <c r="A11" s="131" t="s">
        <v>210</v>
      </c>
      <c r="B11" s="521" t="s">
        <v>209</v>
      </c>
      <c r="C11" s="521"/>
      <c r="D11" s="521"/>
      <c r="E11" s="521"/>
      <c r="F11" s="521"/>
      <c r="G11" s="521"/>
      <c r="H11" s="132" t="s">
        <v>273</v>
      </c>
      <c r="I11" s="134" t="s">
        <v>293</v>
      </c>
      <c r="J11" s="132" t="s">
        <v>287</v>
      </c>
      <c r="K11" s="132" t="s">
        <v>272</v>
      </c>
      <c r="L11" s="214" t="s">
        <v>272</v>
      </c>
    </row>
    <row r="12" spans="1:12" x14ac:dyDescent="0.25">
      <c r="A12" s="358">
        <v>0</v>
      </c>
      <c r="B12" s="511">
        <v>1</v>
      </c>
      <c r="C12" s="511"/>
      <c r="D12" s="511"/>
      <c r="E12" s="511"/>
      <c r="F12" s="511"/>
      <c r="G12" s="511"/>
      <c r="H12" s="358">
        <v>2</v>
      </c>
      <c r="I12" s="359">
        <v>3</v>
      </c>
      <c r="J12" s="358">
        <v>4</v>
      </c>
      <c r="K12" s="134" t="s">
        <v>274</v>
      </c>
      <c r="L12" s="134" t="s">
        <v>275</v>
      </c>
    </row>
    <row r="13" spans="1:12" x14ac:dyDescent="0.25">
      <c r="A13" s="155">
        <v>6</v>
      </c>
      <c r="B13" s="522" t="s">
        <v>1</v>
      </c>
      <c r="C13" s="523"/>
      <c r="D13" s="523"/>
      <c r="E13" s="523"/>
      <c r="F13" s="523"/>
      <c r="G13" s="524"/>
      <c r="H13" s="156">
        <f>H14+H19+H21+H23+H26+H30</f>
        <v>2662117.38</v>
      </c>
      <c r="I13" s="156">
        <f>I14+I19+I21+I23+I26+I30</f>
        <v>3419443.0900000003</v>
      </c>
      <c r="J13" s="156">
        <f>J14+J19+J21+J23+J26+J30</f>
        <v>3414418.75</v>
      </c>
      <c r="K13" s="156">
        <f>J13/H13*100</f>
        <v>128.25951160726055</v>
      </c>
      <c r="L13" s="156">
        <f>J13/I13*100</f>
        <v>99.853065546998181</v>
      </c>
    </row>
    <row r="14" spans="1:12" x14ac:dyDescent="0.25">
      <c r="A14" s="135">
        <v>63</v>
      </c>
      <c r="B14" s="525" t="s">
        <v>180</v>
      </c>
      <c r="C14" s="526"/>
      <c r="D14" s="526"/>
      <c r="E14" s="526"/>
      <c r="F14" s="526"/>
      <c r="G14" s="527"/>
      <c r="H14" s="136">
        <f t="shared" ref="H14" si="0">H16+H17+H15</f>
        <v>112570.07</v>
      </c>
      <c r="I14" s="136">
        <f>I16+I17+I18</f>
        <v>397967.68000000005</v>
      </c>
      <c r="J14" s="136">
        <f>J16+J17+J18</f>
        <v>396954.37</v>
      </c>
      <c r="K14" s="300">
        <f t="shared" ref="K14:K38" si="1">J14/H14*100</f>
        <v>352.62869606459333</v>
      </c>
      <c r="L14" s="300">
        <f t="shared" ref="L14:L38" si="2">J14/I14*100</f>
        <v>99.745378820712261</v>
      </c>
    </row>
    <row r="15" spans="1:12" x14ac:dyDescent="0.25">
      <c r="A15" s="298">
        <v>6331</v>
      </c>
      <c r="B15" s="528" t="s">
        <v>278</v>
      </c>
      <c r="C15" s="529"/>
      <c r="D15" s="529"/>
      <c r="E15" s="529"/>
      <c r="F15" s="529"/>
      <c r="G15" s="530"/>
      <c r="H15" s="299">
        <v>500</v>
      </c>
      <c r="I15" s="299">
        <v>0</v>
      </c>
      <c r="J15" s="299">
        <v>0</v>
      </c>
      <c r="K15" s="301">
        <v>0</v>
      </c>
      <c r="L15" s="301">
        <v>0</v>
      </c>
    </row>
    <row r="16" spans="1:12" x14ac:dyDescent="0.25">
      <c r="A16" s="137">
        <v>6341</v>
      </c>
      <c r="B16" s="510" t="s">
        <v>181</v>
      </c>
      <c r="C16" s="510"/>
      <c r="D16" s="510"/>
      <c r="E16" s="510"/>
      <c r="F16" s="510"/>
      <c r="G16" s="510"/>
      <c r="H16" s="139">
        <v>60235.4</v>
      </c>
      <c r="I16" s="138">
        <v>45497.53</v>
      </c>
      <c r="J16" s="139">
        <v>44219.22</v>
      </c>
      <c r="K16" s="301">
        <f t="shared" si="1"/>
        <v>73.410685410904549</v>
      </c>
      <c r="L16" s="301">
        <f t="shared" si="2"/>
        <v>97.190374950024761</v>
      </c>
    </row>
    <row r="17" spans="1:14" x14ac:dyDescent="0.25">
      <c r="A17" s="137">
        <v>6361</v>
      </c>
      <c r="B17" s="510" t="s">
        <v>182</v>
      </c>
      <c r="C17" s="510"/>
      <c r="D17" s="510"/>
      <c r="E17" s="510"/>
      <c r="F17" s="510"/>
      <c r="G17" s="510"/>
      <c r="H17" s="139">
        <v>51834.67</v>
      </c>
      <c r="I17" s="138">
        <v>58028.37</v>
      </c>
      <c r="J17" s="139">
        <v>57293.37</v>
      </c>
      <c r="K17" s="301">
        <f t="shared" si="1"/>
        <v>110.53098244861982</v>
      </c>
      <c r="L17" s="301">
        <f t="shared" si="2"/>
        <v>98.733378173469291</v>
      </c>
    </row>
    <row r="18" spans="1:14" x14ac:dyDescent="0.25">
      <c r="A18" s="137">
        <v>6381</v>
      </c>
      <c r="B18" s="518" t="s">
        <v>226</v>
      </c>
      <c r="C18" s="519"/>
      <c r="D18" s="519"/>
      <c r="E18" s="519"/>
      <c r="F18" s="519"/>
      <c r="G18" s="520"/>
      <c r="H18" s="139">
        <v>0</v>
      </c>
      <c r="I18" s="138">
        <v>294441.78000000003</v>
      </c>
      <c r="J18" s="139">
        <v>295441.78000000003</v>
      </c>
      <c r="K18" s="301">
        <v>0</v>
      </c>
      <c r="L18" s="301">
        <f t="shared" si="2"/>
        <v>100.33962571480176</v>
      </c>
    </row>
    <row r="19" spans="1:14" x14ac:dyDescent="0.25">
      <c r="A19" s="135">
        <v>64</v>
      </c>
      <c r="B19" s="507" t="s">
        <v>36</v>
      </c>
      <c r="C19" s="508"/>
      <c r="D19" s="508"/>
      <c r="E19" s="508"/>
      <c r="F19" s="508"/>
      <c r="G19" s="509"/>
      <c r="H19" s="140">
        <v>694.73</v>
      </c>
      <c r="I19" s="140">
        <v>590.23</v>
      </c>
      <c r="J19" s="140">
        <v>835.46</v>
      </c>
      <c r="K19" s="300">
        <f t="shared" si="1"/>
        <v>120.25679040778432</v>
      </c>
      <c r="L19" s="300">
        <f t="shared" si="2"/>
        <v>141.54821001982279</v>
      </c>
    </row>
    <row r="20" spans="1:14" x14ac:dyDescent="0.25">
      <c r="A20" s="137">
        <v>6413</v>
      </c>
      <c r="B20" s="510" t="s">
        <v>183</v>
      </c>
      <c r="C20" s="510"/>
      <c r="D20" s="510"/>
      <c r="E20" s="510"/>
      <c r="F20" s="510"/>
      <c r="G20" s="510"/>
      <c r="H20" s="139">
        <v>694.73</v>
      </c>
      <c r="I20" s="138">
        <v>590.23</v>
      </c>
      <c r="J20" s="139">
        <v>835.46</v>
      </c>
      <c r="K20" s="301">
        <f t="shared" si="1"/>
        <v>120.25679040778432</v>
      </c>
      <c r="L20" s="301">
        <f t="shared" si="2"/>
        <v>141.54821001982279</v>
      </c>
    </row>
    <row r="21" spans="1:14" x14ac:dyDescent="0.25">
      <c r="A21" s="135">
        <v>65</v>
      </c>
      <c r="B21" s="507" t="s">
        <v>184</v>
      </c>
      <c r="C21" s="508"/>
      <c r="D21" s="508"/>
      <c r="E21" s="508"/>
      <c r="F21" s="508"/>
      <c r="G21" s="509"/>
      <c r="H21" s="140">
        <v>37137.51</v>
      </c>
      <c r="I21" s="140">
        <v>226700</v>
      </c>
      <c r="J21" s="140">
        <v>226511.2</v>
      </c>
      <c r="K21" s="300">
        <f t="shared" si="1"/>
        <v>609.92565198905368</v>
      </c>
      <c r="L21" s="300">
        <f t="shared" si="2"/>
        <v>99.916718129686828</v>
      </c>
      <c r="M21" s="281"/>
    </row>
    <row r="22" spans="1:14" x14ac:dyDescent="0.25">
      <c r="A22" s="137">
        <v>6526</v>
      </c>
      <c r="B22" s="510" t="s">
        <v>40</v>
      </c>
      <c r="C22" s="510"/>
      <c r="D22" s="510"/>
      <c r="E22" s="510"/>
      <c r="F22" s="510"/>
      <c r="G22" s="510"/>
      <c r="H22" s="139">
        <v>37137.51</v>
      </c>
      <c r="I22" s="138">
        <v>226700</v>
      </c>
      <c r="J22" s="139">
        <v>226511.2</v>
      </c>
      <c r="K22" s="301">
        <f t="shared" si="1"/>
        <v>609.92565198905368</v>
      </c>
      <c r="L22" s="301">
        <f t="shared" si="2"/>
        <v>99.916718129686828</v>
      </c>
    </row>
    <row r="23" spans="1:14" x14ac:dyDescent="0.25">
      <c r="A23" s="135">
        <v>66</v>
      </c>
      <c r="B23" s="507" t="s">
        <v>38</v>
      </c>
      <c r="C23" s="508"/>
      <c r="D23" s="508"/>
      <c r="E23" s="508"/>
      <c r="F23" s="508"/>
      <c r="G23" s="509"/>
      <c r="H23" s="140">
        <f>H24+H25</f>
        <v>811743.13</v>
      </c>
      <c r="I23" s="140">
        <f t="shared" ref="I23:J23" si="3">I24+I25</f>
        <v>820329.56</v>
      </c>
      <c r="J23" s="140">
        <f t="shared" si="3"/>
        <v>832932.84000000008</v>
      </c>
      <c r="K23" s="300">
        <f t="shared" si="1"/>
        <v>102.61039597587971</v>
      </c>
      <c r="L23" s="300">
        <f t="shared" si="2"/>
        <v>101.53636789584908</v>
      </c>
    </row>
    <row r="24" spans="1:14" x14ac:dyDescent="0.25">
      <c r="A24" s="137">
        <v>6615</v>
      </c>
      <c r="B24" s="510" t="s">
        <v>105</v>
      </c>
      <c r="C24" s="510"/>
      <c r="D24" s="510"/>
      <c r="E24" s="510"/>
      <c r="F24" s="510"/>
      <c r="G24" s="510"/>
      <c r="H24" s="139">
        <v>810953.13</v>
      </c>
      <c r="I24" s="138">
        <v>820000</v>
      </c>
      <c r="J24" s="139">
        <v>832003.28</v>
      </c>
      <c r="K24" s="301">
        <f t="shared" si="1"/>
        <v>102.59572954604663</v>
      </c>
      <c r="L24" s="301">
        <f t="shared" si="2"/>
        <v>101.46381463414636</v>
      </c>
    </row>
    <row r="25" spans="1:14" x14ac:dyDescent="0.25">
      <c r="A25" s="137">
        <v>6631</v>
      </c>
      <c r="B25" s="510" t="s">
        <v>48</v>
      </c>
      <c r="C25" s="510"/>
      <c r="D25" s="510"/>
      <c r="E25" s="510"/>
      <c r="F25" s="510"/>
      <c r="G25" s="510"/>
      <c r="H25" s="139">
        <v>790</v>
      </c>
      <c r="I25" s="138">
        <v>329.56</v>
      </c>
      <c r="J25" s="139">
        <v>929.56</v>
      </c>
      <c r="K25" s="301">
        <f t="shared" si="1"/>
        <v>117.66582278481013</v>
      </c>
      <c r="L25" s="301">
        <f t="shared" si="2"/>
        <v>282.06092972448113</v>
      </c>
    </row>
    <row r="26" spans="1:14" x14ac:dyDescent="0.25">
      <c r="A26" s="135">
        <v>67</v>
      </c>
      <c r="B26" s="507" t="s">
        <v>268</v>
      </c>
      <c r="C26" s="508"/>
      <c r="D26" s="508"/>
      <c r="E26" s="508"/>
      <c r="F26" s="508"/>
      <c r="G26" s="509"/>
      <c r="H26" s="140">
        <f t="shared" ref="H26:J26" si="4">H27+H28+H29</f>
        <v>1699971.9400000002</v>
      </c>
      <c r="I26" s="140">
        <f t="shared" si="4"/>
        <v>1967292.1</v>
      </c>
      <c r="J26" s="140">
        <f t="shared" si="4"/>
        <v>1950621.3599999999</v>
      </c>
      <c r="K26" s="300">
        <f t="shared" si="1"/>
        <v>114.74432689753688</v>
      </c>
      <c r="L26" s="300">
        <f t="shared" si="2"/>
        <v>99.152604740292489</v>
      </c>
      <c r="M26" s="276"/>
      <c r="N26" s="276"/>
    </row>
    <row r="27" spans="1:14" x14ac:dyDescent="0.25">
      <c r="A27" s="137">
        <v>6711</v>
      </c>
      <c r="B27" s="510" t="s">
        <v>185</v>
      </c>
      <c r="C27" s="510"/>
      <c r="D27" s="510"/>
      <c r="E27" s="510"/>
      <c r="F27" s="510"/>
      <c r="G27" s="510"/>
      <c r="H27" s="139">
        <v>65838.12</v>
      </c>
      <c r="I27" s="138">
        <v>95308.42</v>
      </c>
      <c r="J27" s="139">
        <v>95308.42</v>
      </c>
      <c r="K27" s="301">
        <f t="shared" si="1"/>
        <v>144.76175808179215</v>
      </c>
      <c r="L27" s="301">
        <f t="shared" si="2"/>
        <v>100</v>
      </c>
    </row>
    <row r="28" spans="1:14" x14ac:dyDescent="0.25">
      <c r="A28" s="137">
        <v>6712</v>
      </c>
      <c r="B28" s="510" t="s">
        <v>186</v>
      </c>
      <c r="C28" s="510"/>
      <c r="D28" s="510"/>
      <c r="E28" s="510"/>
      <c r="F28" s="510"/>
      <c r="G28" s="510"/>
      <c r="H28" s="139">
        <v>13578.96</v>
      </c>
      <c r="I28" s="138">
        <v>101983.67999999999</v>
      </c>
      <c r="J28" s="139">
        <v>101983.67999999999</v>
      </c>
      <c r="K28" s="301">
        <f t="shared" si="1"/>
        <v>751.04190600752929</v>
      </c>
      <c r="L28" s="301">
        <f t="shared" si="2"/>
        <v>100</v>
      </c>
    </row>
    <row r="29" spans="1:14" x14ac:dyDescent="0.25">
      <c r="A29" s="137">
        <v>6731</v>
      </c>
      <c r="B29" s="510" t="s">
        <v>41</v>
      </c>
      <c r="C29" s="510"/>
      <c r="D29" s="510"/>
      <c r="E29" s="510"/>
      <c r="F29" s="510"/>
      <c r="G29" s="510"/>
      <c r="H29" s="139">
        <v>1620554.86</v>
      </c>
      <c r="I29" s="138">
        <v>1770000</v>
      </c>
      <c r="J29" s="139">
        <v>1753329.26</v>
      </c>
      <c r="K29" s="301">
        <f t="shared" si="1"/>
        <v>108.19314441474693</v>
      </c>
      <c r="L29" s="301">
        <f t="shared" si="2"/>
        <v>99.058150282485883</v>
      </c>
    </row>
    <row r="30" spans="1:14" x14ac:dyDescent="0.25">
      <c r="A30" s="135">
        <v>68</v>
      </c>
      <c r="B30" s="507" t="s">
        <v>187</v>
      </c>
      <c r="C30" s="508"/>
      <c r="D30" s="508"/>
      <c r="E30" s="508"/>
      <c r="F30" s="508"/>
      <c r="G30" s="141"/>
      <c r="H30" s="140">
        <v>0</v>
      </c>
      <c r="I30" s="140">
        <v>6563.52</v>
      </c>
      <c r="J30" s="140">
        <v>6563.52</v>
      </c>
      <c r="K30" s="300">
        <v>0</v>
      </c>
      <c r="L30" s="300">
        <f t="shared" si="2"/>
        <v>100</v>
      </c>
    </row>
    <row r="31" spans="1:14" x14ac:dyDescent="0.25">
      <c r="A31" s="137">
        <v>6831</v>
      </c>
      <c r="B31" s="518" t="s">
        <v>187</v>
      </c>
      <c r="C31" s="519"/>
      <c r="D31" s="519"/>
      <c r="E31" s="519"/>
      <c r="F31" s="519"/>
      <c r="G31" s="141"/>
      <c r="H31" s="139">
        <v>0</v>
      </c>
      <c r="I31" s="138">
        <v>6563.52</v>
      </c>
      <c r="J31" s="139">
        <v>6563.52</v>
      </c>
      <c r="K31" s="301">
        <v>0</v>
      </c>
      <c r="L31" s="301">
        <f t="shared" si="2"/>
        <v>100</v>
      </c>
    </row>
    <row r="32" spans="1:14" x14ac:dyDescent="0.25">
      <c r="A32" s="155">
        <v>7</v>
      </c>
      <c r="B32" s="537" t="s">
        <v>2</v>
      </c>
      <c r="C32" s="538"/>
      <c r="D32" s="538"/>
      <c r="E32" s="538"/>
      <c r="F32" s="538"/>
      <c r="G32" s="539"/>
      <c r="H32" s="157">
        <f>H33</f>
        <v>72.28</v>
      </c>
      <c r="I32" s="157">
        <v>72.290000000000006</v>
      </c>
      <c r="J32" s="157">
        <v>72.28</v>
      </c>
      <c r="K32" s="156">
        <f t="shared" si="1"/>
        <v>100</v>
      </c>
      <c r="L32" s="156">
        <f t="shared" si="2"/>
        <v>99.986166828053669</v>
      </c>
      <c r="N32" s="276"/>
    </row>
    <row r="33" spans="1:15" x14ac:dyDescent="0.25">
      <c r="A33" s="135">
        <v>72</v>
      </c>
      <c r="B33" s="507" t="s">
        <v>188</v>
      </c>
      <c r="C33" s="508"/>
      <c r="D33" s="508"/>
      <c r="E33" s="508"/>
      <c r="F33" s="508"/>
      <c r="G33" s="509"/>
      <c r="H33" s="140">
        <v>72.28</v>
      </c>
      <c r="I33" s="140">
        <v>72.290000000000006</v>
      </c>
      <c r="J33" s="140">
        <v>72.28</v>
      </c>
      <c r="K33" s="300">
        <f t="shared" si="1"/>
        <v>100</v>
      </c>
      <c r="L33" s="300">
        <f t="shared" si="2"/>
        <v>99.986166828053669</v>
      </c>
    </row>
    <row r="34" spans="1:15" x14ac:dyDescent="0.25">
      <c r="A34" s="137">
        <v>7211</v>
      </c>
      <c r="B34" s="510" t="s">
        <v>113</v>
      </c>
      <c r="C34" s="510"/>
      <c r="D34" s="510"/>
      <c r="E34" s="510"/>
      <c r="F34" s="510"/>
      <c r="G34" s="510"/>
      <c r="H34" s="139">
        <v>72.28</v>
      </c>
      <c r="I34" s="138">
        <v>72.290000000000006</v>
      </c>
      <c r="J34" s="138">
        <v>72.28</v>
      </c>
      <c r="K34" s="301">
        <f t="shared" si="1"/>
        <v>100</v>
      </c>
      <c r="L34" s="301">
        <f t="shared" si="2"/>
        <v>99.986166828053669</v>
      </c>
    </row>
    <row r="35" spans="1:15" x14ac:dyDescent="0.25">
      <c r="A35" s="137">
        <v>7221</v>
      </c>
      <c r="B35" s="510" t="s">
        <v>92</v>
      </c>
      <c r="C35" s="510"/>
      <c r="D35" s="510"/>
      <c r="E35" s="510"/>
      <c r="F35" s="510"/>
      <c r="G35" s="510"/>
      <c r="H35" s="139">
        <v>1885.52</v>
      </c>
      <c r="I35" s="138">
        <v>0</v>
      </c>
      <c r="J35" s="139">
        <v>0</v>
      </c>
      <c r="K35" s="301">
        <f t="shared" si="1"/>
        <v>0</v>
      </c>
      <c r="L35" s="301">
        <v>0</v>
      </c>
    </row>
    <row r="36" spans="1:15" x14ac:dyDescent="0.25">
      <c r="A36" s="137">
        <v>7223</v>
      </c>
      <c r="B36" s="518" t="s">
        <v>227</v>
      </c>
      <c r="C36" s="519"/>
      <c r="D36" s="519"/>
      <c r="E36" s="519"/>
      <c r="F36" s="519"/>
      <c r="G36" s="520"/>
      <c r="H36" s="139">
        <v>963</v>
      </c>
      <c r="I36" s="138">
        <v>0</v>
      </c>
      <c r="J36" s="139">
        <v>0</v>
      </c>
      <c r="K36" s="301">
        <v>0</v>
      </c>
      <c r="L36" s="301">
        <v>0</v>
      </c>
    </row>
    <row r="37" spans="1:15" x14ac:dyDescent="0.25">
      <c r="A37" s="137">
        <v>7224</v>
      </c>
      <c r="B37" s="510" t="s">
        <v>114</v>
      </c>
      <c r="C37" s="510"/>
      <c r="D37" s="510"/>
      <c r="E37" s="510"/>
      <c r="F37" s="510"/>
      <c r="G37" s="510"/>
      <c r="H37" s="139">
        <v>136</v>
      </c>
      <c r="I37" s="138">
        <v>0</v>
      </c>
      <c r="J37" s="139">
        <v>0</v>
      </c>
      <c r="K37" s="301">
        <f t="shared" si="1"/>
        <v>0</v>
      </c>
      <c r="L37" s="301">
        <v>0</v>
      </c>
    </row>
    <row r="38" spans="1:15" x14ac:dyDescent="0.25">
      <c r="A38" s="534" t="s">
        <v>190</v>
      </c>
      <c r="B38" s="535"/>
      <c r="C38" s="535"/>
      <c r="D38" s="535"/>
      <c r="E38" s="535"/>
      <c r="F38" s="535"/>
      <c r="G38" s="536"/>
      <c r="H38" s="157">
        <f>H13+H32</f>
        <v>2662189.6599999997</v>
      </c>
      <c r="I38" s="157">
        <f>I13+I32</f>
        <v>3419515.3800000004</v>
      </c>
      <c r="J38" s="157">
        <f>J13+J32</f>
        <v>3414491.03</v>
      </c>
      <c r="K38" s="156">
        <f t="shared" si="1"/>
        <v>128.25874434505917</v>
      </c>
      <c r="L38" s="156">
        <f t="shared" si="2"/>
        <v>99.853068360815485</v>
      </c>
    </row>
    <row r="40" spans="1:15" x14ac:dyDescent="0.25">
      <c r="K40" s="276"/>
    </row>
    <row r="41" spans="1:15" x14ac:dyDescent="0.25">
      <c r="M41" s="276"/>
      <c r="N41" s="276"/>
    </row>
    <row r="43" spans="1:15" ht="47.25" x14ac:dyDescent="0.25">
      <c r="A43" s="131" t="s">
        <v>210</v>
      </c>
      <c r="B43" s="521" t="s">
        <v>209</v>
      </c>
      <c r="C43" s="521"/>
      <c r="D43" s="521"/>
      <c r="E43" s="521"/>
      <c r="F43" s="521"/>
      <c r="G43" s="521"/>
      <c r="H43" s="132" t="s">
        <v>273</v>
      </c>
      <c r="I43" s="134" t="s">
        <v>293</v>
      </c>
      <c r="J43" s="132" t="s">
        <v>287</v>
      </c>
      <c r="K43" s="132" t="s">
        <v>271</v>
      </c>
      <c r="L43" s="214" t="s">
        <v>272</v>
      </c>
    </row>
    <row r="44" spans="1:15" x14ac:dyDescent="0.25">
      <c r="A44" s="358">
        <v>0</v>
      </c>
      <c r="B44" s="511">
        <v>1</v>
      </c>
      <c r="C44" s="511"/>
      <c r="D44" s="511"/>
      <c r="E44" s="511"/>
      <c r="F44" s="511"/>
      <c r="G44" s="511"/>
      <c r="H44" s="358">
        <v>2</v>
      </c>
      <c r="I44" s="359">
        <v>3</v>
      </c>
      <c r="J44" s="358">
        <v>4</v>
      </c>
      <c r="K44" s="134" t="s">
        <v>274</v>
      </c>
      <c r="L44" s="134" t="s">
        <v>275</v>
      </c>
    </row>
    <row r="45" spans="1:15" x14ac:dyDescent="0.25">
      <c r="A45" s="158">
        <v>3</v>
      </c>
      <c r="B45" s="512" t="s">
        <v>26</v>
      </c>
      <c r="C45" s="513"/>
      <c r="D45" s="513"/>
      <c r="E45" s="513"/>
      <c r="F45" s="513"/>
      <c r="G45" s="514"/>
      <c r="H45" s="159">
        <f>H46+H56+H85+H88+H91</f>
        <v>2765657.3000000003</v>
      </c>
      <c r="I45" s="159">
        <f>I46+I56+I85+I88+I91</f>
        <v>3524994.0399999996</v>
      </c>
      <c r="J45" s="159">
        <f>J46+J56+J85+J88+J91</f>
        <v>3358465.0999999996</v>
      </c>
      <c r="K45" s="159">
        <f>J45/H45*100</f>
        <v>121.43460796823958</v>
      </c>
      <c r="L45" s="159">
        <f>J45/I45*100</f>
        <v>95.275766764133309</v>
      </c>
    </row>
    <row r="46" spans="1:15" x14ac:dyDescent="0.25">
      <c r="A46" s="142">
        <v>31</v>
      </c>
      <c r="B46" s="515" t="s">
        <v>6</v>
      </c>
      <c r="C46" s="516"/>
      <c r="D46" s="516"/>
      <c r="E46" s="516"/>
      <c r="F46" s="516"/>
      <c r="G46" s="517"/>
      <c r="H46" s="143">
        <f t="shared" ref="H46:J46" si="5">H47+H52+H54</f>
        <v>1828483.12</v>
      </c>
      <c r="I46" s="143">
        <f t="shared" si="5"/>
        <v>2543786.2799999998</v>
      </c>
      <c r="J46" s="143">
        <f t="shared" si="5"/>
        <v>2435690.4</v>
      </c>
      <c r="K46" s="143">
        <f>J46/H46*100</f>
        <v>133.208251876014</v>
      </c>
      <c r="L46" s="143">
        <f>J46/I46*100</f>
        <v>95.750591122773102</v>
      </c>
      <c r="O46" s="276"/>
    </row>
    <row r="47" spans="1:15" x14ac:dyDescent="0.25">
      <c r="A47" s="142">
        <v>311</v>
      </c>
      <c r="B47" s="515" t="s">
        <v>191</v>
      </c>
      <c r="C47" s="516"/>
      <c r="D47" s="516"/>
      <c r="E47" s="516"/>
      <c r="F47" s="516"/>
      <c r="G47" s="517"/>
      <c r="H47" s="143">
        <f>H48+H49+H50+H51</f>
        <v>1537951.6</v>
      </c>
      <c r="I47" s="143">
        <f>I48+I49+I50+I51</f>
        <v>2146886.2799999998</v>
      </c>
      <c r="J47" s="143">
        <f>J48+J49+J50+J51</f>
        <v>2046387.79</v>
      </c>
      <c r="K47" s="143">
        <f t="shared" ref="K47:K104" si="6">J47/H47*100</f>
        <v>133.05931018895524</v>
      </c>
      <c r="L47" s="143">
        <f t="shared" ref="L47:L107" si="7">J47/I47*100</f>
        <v>95.318872222705721</v>
      </c>
    </row>
    <row r="48" spans="1:15" x14ac:dyDescent="0.25">
      <c r="A48" s="144">
        <v>3111</v>
      </c>
      <c r="B48" s="531" t="s">
        <v>63</v>
      </c>
      <c r="C48" s="532"/>
      <c r="D48" s="532"/>
      <c r="E48" s="532"/>
      <c r="F48" s="532"/>
      <c r="G48" s="533"/>
      <c r="H48" s="146">
        <v>1009961.79</v>
      </c>
      <c r="I48" s="145">
        <v>1830000</v>
      </c>
      <c r="J48" s="146">
        <v>1784614.7</v>
      </c>
      <c r="K48" s="146">
        <f t="shared" si="6"/>
        <v>176.70120965665444</v>
      </c>
      <c r="L48" s="146">
        <f t="shared" si="7"/>
        <v>97.519928961748633</v>
      </c>
    </row>
    <row r="49" spans="1:13" x14ac:dyDescent="0.25">
      <c r="A49" s="144">
        <v>3112</v>
      </c>
      <c r="B49" s="531" t="s">
        <v>134</v>
      </c>
      <c r="C49" s="532"/>
      <c r="D49" s="532"/>
      <c r="E49" s="532"/>
      <c r="F49" s="532"/>
      <c r="G49" s="533"/>
      <c r="H49" s="146">
        <v>9350</v>
      </c>
      <c r="I49" s="145">
        <v>9430</v>
      </c>
      <c r="J49" s="146">
        <v>9370</v>
      </c>
      <c r="K49" s="146">
        <f t="shared" si="6"/>
        <v>100.21390374331551</v>
      </c>
      <c r="L49" s="146">
        <f t="shared" si="7"/>
        <v>99.363732767762457</v>
      </c>
    </row>
    <row r="50" spans="1:13" x14ac:dyDescent="0.25">
      <c r="A50" s="144">
        <v>3113</v>
      </c>
      <c r="B50" s="531" t="s">
        <v>118</v>
      </c>
      <c r="C50" s="532"/>
      <c r="D50" s="532"/>
      <c r="E50" s="532"/>
      <c r="F50" s="532"/>
      <c r="G50" s="533"/>
      <c r="H50" s="146">
        <v>30730.17</v>
      </c>
      <c r="I50" s="145">
        <v>277000</v>
      </c>
      <c r="J50" s="146">
        <v>221842.81</v>
      </c>
      <c r="K50" s="146">
        <f t="shared" si="6"/>
        <v>721.90557357801799</v>
      </c>
      <c r="L50" s="146">
        <f t="shared" si="7"/>
        <v>80.087657039711189</v>
      </c>
    </row>
    <row r="51" spans="1:13" x14ac:dyDescent="0.25">
      <c r="A51" s="144">
        <v>3114</v>
      </c>
      <c r="B51" s="531" t="s">
        <v>123</v>
      </c>
      <c r="C51" s="532"/>
      <c r="D51" s="532"/>
      <c r="E51" s="532"/>
      <c r="F51" s="532"/>
      <c r="G51" s="533"/>
      <c r="H51" s="146">
        <v>487909.64</v>
      </c>
      <c r="I51" s="145">
        <v>30456.28</v>
      </c>
      <c r="J51" s="146">
        <v>30560.28</v>
      </c>
      <c r="K51" s="146">
        <f t="shared" si="6"/>
        <v>6.263512235585261</v>
      </c>
      <c r="L51" s="146">
        <f t="shared" si="7"/>
        <v>100.34147308863722</v>
      </c>
    </row>
    <row r="52" spans="1:13" x14ac:dyDescent="0.25">
      <c r="A52" s="142">
        <v>312</v>
      </c>
      <c r="B52" s="515" t="s">
        <v>192</v>
      </c>
      <c r="C52" s="516"/>
      <c r="D52" s="516"/>
      <c r="E52" s="516"/>
      <c r="F52" s="516"/>
      <c r="G52" s="517"/>
      <c r="H52" s="147">
        <v>61350.81</v>
      </c>
      <c r="I52" s="147">
        <v>76900</v>
      </c>
      <c r="J52" s="147">
        <v>76938.34</v>
      </c>
      <c r="K52" s="143">
        <f t="shared" si="6"/>
        <v>125.40721141253066</v>
      </c>
      <c r="L52" s="143">
        <f t="shared" si="7"/>
        <v>100.04985695708713</v>
      </c>
    </row>
    <row r="53" spans="1:13" x14ac:dyDescent="0.25">
      <c r="A53" s="144">
        <v>3121</v>
      </c>
      <c r="B53" s="531" t="s">
        <v>192</v>
      </c>
      <c r="C53" s="532"/>
      <c r="D53" s="532"/>
      <c r="E53" s="532"/>
      <c r="F53" s="532"/>
      <c r="G53" s="533"/>
      <c r="H53" s="146">
        <v>61350.81</v>
      </c>
      <c r="I53" s="145">
        <v>76900</v>
      </c>
      <c r="J53" s="146">
        <v>76938.34</v>
      </c>
      <c r="K53" s="146">
        <f t="shared" si="6"/>
        <v>125.40721141253066</v>
      </c>
      <c r="L53" s="146">
        <f t="shared" si="7"/>
        <v>100.04985695708713</v>
      </c>
    </row>
    <row r="54" spans="1:13" x14ac:dyDescent="0.25">
      <c r="A54" s="142">
        <v>313</v>
      </c>
      <c r="B54" s="515" t="s">
        <v>47</v>
      </c>
      <c r="C54" s="516"/>
      <c r="D54" s="516"/>
      <c r="E54" s="516"/>
      <c r="F54" s="516"/>
      <c r="G54" s="517"/>
      <c r="H54" s="147">
        <f>H55</f>
        <v>229180.71</v>
      </c>
      <c r="I54" s="147">
        <v>320000</v>
      </c>
      <c r="J54" s="147">
        <v>312364.27</v>
      </c>
      <c r="K54" s="143">
        <f t="shared" si="6"/>
        <v>136.29605650493011</v>
      </c>
      <c r="L54" s="143">
        <f t="shared" si="7"/>
        <v>97.61383437500001</v>
      </c>
    </row>
    <row r="55" spans="1:13" x14ac:dyDescent="0.25">
      <c r="A55" s="144">
        <v>3132</v>
      </c>
      <c r="B55" s="531" t="s">
        <v>64</v>
      </c>
      <c r="C55" s="532"/>
      <c r="D55" s="532"/>
      <c r="E55" s="532"/>
      <c r="F55" s="532"/>
      <c r="G55" s="533"/>
      <c r="H55" s="146">
        <v>229180.71</v>
      </c>
      <c r="I55" s="145">
        <v>320000</v>
      </c>
      <c r="J55" s="146">
        <v>312364.27</v>
      </c>
      <c r="K55" s="146">
        <f t="shared" si="6"/>
        <v>136.29605650493011</v>
      </c>
      <c r="L55" s="146">
        <f t="shared" si="7"/>
        <v>97.61383437500001</v>
      </c>
    </row>
    <row r="56" spans="1:13" x14ac:dyDescent="0.25">
      <c r="A56" s="142">
        <v>32</v>
      </c>
      <c r="B56" s="515" t="s">
        <v>7</v>
      </c>
      <c r="C56" s="516"/>
      <c r="D56" s="516"/>
      <c r="E56" s="516"/>
      <c r="F56" s="516"/>
      <c r="G56" s="517"/>
      <c r="H56" s="147">
        <f t="shared" ref="H56:J56" si="8">H57+H61+H68+H78</f>
        <v>932926.35</v>
      </c>
      <c r="I56" s="147">
        <f t="shared" si="8"/>
        <v>978007.75999999989</v>
      </c>
      <c r="J56" s="147">
        <f t="shared" si="8"/>
        <v>919274.13</v>
      </c>
      <c r="K56" s="143">
        <f t="shared" si="6"/>
        <v>98.536624032540189</v>
      </c>
      <c r="L56" s="143">
        <f t="shared" si="7"/>
        <v>93.994564010412361</v>
      </c>
      <c r="M56" s="276"/>
    </row>
    <row r="57" spans="1:13" x14ac:dyDescent="0.25">
      <c r="A57" s="142">
        <v>321</v>
      </c>
      <c r="B57" s="515" t="s">
        <v>51</v>
      </c>
      <c r="C57" s="516"/>
      <c r="D57" s="516"/>
      <c r="E57" s="516"/>
      <c r="F57" s="516"/>
      <c r="G57" s="517"/>
      <c r="H57" s="147">
        <f>H58+H59+H60</f>
        <v>88092.73000000001</v>
      </c>
      <c r="I57" s="147">
        <f>I58+I59+I60</f>
        <v>84000</v>
      </c>
      <c r="J57" s="147">
        <f>J58+J59+J60</f>
        <v>78666.180000000008</v>
      </c>
      <c r="K57" s="143">
        <f t="shared" si="6"/>
        <v>89.29928723970751</v>
      </c>
      <c r="L57" s="143">
        <f t="shared" si="7"/>
        <v>93.650214285714299</v>
      </c>
    </row>
    <row r="58" spans="1:13" x14ac:dyDescent="0.25">
      <c r="A58" s="144">
        <v>3211</v>
      </c>
      <c r="B58" s="531" t="s">
        <v>66</v>
      </c>
      <c r="C58" s="532"/>
      <c r="D58" s="532"/>
      <c r="E58" s="532"/>
      <c r="F58" s="532"/>
      <c r="G58" s="533"/>
      <c r="H58" s="146">
        <v>6119.35</v>
      </c>
      <c r="I58" s="145">
        <v>7000</v>
      </c>
      <c r="J58" s="146">
        <v>5483.69</v>
      </c>
      <c r="K58" s="146">
        <f t="shared" si="6"/>
        <v>89.612295423533524</v>
      </c>
      <c r="L58" s="146">
        <f t="shared" si="7"/>
        <v>78.338428571428565</v>
      </c>
    </row>
    <row r="59" spans="1:13" x14ac:dyDescent="0.25">
      <c r="A59" s="144">
        <v>3212</v>
      </c>
      <c r="B59" s="531" t="s">
        <v>193</v>
      </c>
      <c r="C59" s="532"/>
      <c r="D59" s="532"/>
      <c r="E59" s="532"/>
      <c r="F59" s="532"/>
      <c r="G59" s="533"/>
      <c r="H59" s="146">
        <v>73995.97</v>
      </c>
      <c r="I59" s="145">
        <v>70000</v>
      </c>
      <c r="J59" s="146">
        <v>67212.63</v>
      </c>
      <c r="K59" s="146">
        <f t="shared" si="6"/>
        <v>90.832825084933688</v>
      </c>
      <c r="L59" s="146">
        <f t="shared" si="7"/>
        <v>96.018042857142859</v>
      </c>
    </row>
    <row r="60" spans="1:13" x14ac:dyDescent="0.25">
      <c r="A60" s="144">
        <v>3213</v>
      </c>
      <c r="B60" s="531" t="s">
        <v>56</v>
      </c>
      <c r="C60" s="532"/>
      <c r="D60" s="532"/>
      <c r="E60" s="532"/>
      <c r="F60" s="532"/>
      <c r="G60" s="533"/>
      <c r="H60" s="146">
        <v>7977.41</v>
      </c>
      <c r="I60" s="145">
        <v>7000</v>
      </c>
      <c r="J60" s="146">
        <v>5969.86</v>
      </c>
      <c r="K60" s="146">
        <f t="shared" si="6"/>
        <v>74.834564100378444</v>
      </c>
      <c r="L60" s="146">
        <f t="shared" si="7"/>
        <v>85.283714285714282</v>
      </c>
    </row>
    <row r="61" spans="1:13" x14ac:dyDescent="0.25">
      <c r="A61" s="142">
        <v>322</v>
      </c>
      <c r="B61" s="515" t="s">
        <v>52</v>
      </c>
      <c r="C61" s="516"/>
      <c r="D61" s="516"/>
      <c r="E61" s="516"/>
      <c r="F61" s="516"/>
      <c r="G61" s="517"/>
      <c r="H61" s="147">
        <f>H62+H63+H64+H65+H66+H67</f>
        <v>511314.29</v>
      </c>
      <c r="I61" s="147">
        <f>I62+I63+I64+I65+I66+I67</f>
        <v>566400</v>
      </c>
      <c r="J61" s="147">
        <f>J62+J63+J64+J65+J66+J67</f>
        <v>495671.95</v>
      </c>
      <c r="K61" s="143">
        <f t="shared" si="6"/>
        <v>96.940758295646319</v>
      </c>
      <c r="L61" s="143">
        <f t="shared" si="7"/>
        <v>87.512703036723167</v>
      </c>
    </row>
    <row r="62" spans="1:13" x14ac:dyDescent="0.25">
      <c r="A62" s="144">
        <v>3221</v>
      </c>
      <c r="B62" s="531" t="s">
        <v>57</v>
      </c>
      <c r="C62" s="532"/>
      <c r="D62" s="532"/>
      <c r="E62" s="532"/>
      <c r="F62" s="532"/>
      <c r="G62" s="533"/>
      <c r="H62" s="146">
        <v>24191.69</v>
      </c>
      <c r="I62" s="145">
        <v>25000</v>
      </c>
      <c r="J62" s="146">
        <v>24340.18</v>
      </c>
      <c r="K62" s="146">
        <f t="shared" si="6"/>
        <v>100.61380581513734</v>
      </c>
      <c r="L62" s="146">
        <f t="shared" si="7"/>
        <v>97.360720000000001</v>
      </c>
    </row>
    <row r="63" spans="1:13" x14ac:dyDescent="0.25">
      <c r="A63" s="144">
        <v>3222</v>
      </c>
      <c r="B63" s="531" t="s">
        <v>58</v>
      </c>
      <c r="C63" s="532"/>
      <c r="D63" s="532"/>
      <c r="E63" s="532"/>
      <c r="F63" s="532"/>
      <c r="G63" s="533"/>
      <c r="H63" s="146">
        <v>415128.48</v>
      </c>
      <c r="I63" s="145">
        <v>480000</v>
      </c>
      <c r="J63" s="146">
        <v>412812.06</v>
      </c>
      <c r="K63" s="146">
        <f t="shared" si="6"/>
        <v>99.441999257675604</v>
      </c>
      <c r="L63" s="146">
        <f t="shared" si="7"/>
        <v>86.002512499999995</v>
      </c>
    </row>
    <row r="64" spans="1:13" x14ac:dyDescent="0.25">
      <c r="A64" s="144">
        <v>3223</v>
      </c>
      <c r="B64" s="531" t="s">
        <v>70</v>
      </c>
      <c r="C64" s="532"/>
      <c r="D64" s="532"/>
      <c r="E64" s="532"/>
      <c r="F64" s="532"/>
      <c r="G64" s="533"/>
      <c r="H64" s="146">
        <v>62989.59</v>
      </c>
      <c r="I64" s="145">
        <v>41000</v>
      </c>
      <c r="J64" s="146">
        <v>43405.89</v>
      </c>
      <c r="K64" s="146">
        <f t="shared" si="6"/>
        <v>68.909624590348983</v>
      </c>
      <c r="L64" s="146">
        <f t="shared" si="7"/>
        <v>105.8680243902439</v>
      </c>
    </row>
    <row r="65" spans="1:14" x14ac:dyDescent="0.25">
      <c r="A65" s="144">
        <v>3224</v>
      </c>
      <c r="B65" s="531" t="s">
        <v>72</v>
      </c>
      <c r="C65" s="532"/>
      <c r="D65" s="532"/>
      <c r="E65" s="532"/>
      <c r="F65" s="532"/>
      <c r="G65" s="533"/>
      <c r="H65" s="146">
        <v>134.91999999999999</v>
      </c>
      <c r="I65" s="145">
        <v>1200</v>
      </c>
      <c r="J65" s="146">
        <v>886.94</v>
      </c>
      <c r="K65" s="146">
        <f t="shared" si="6"/>
        <v>657.38215238659961</v>
      </c>
      <c r="L65" s="146">
        <f t="shared" si="7"/>
        <v>73.911666666666676</v>
      </c>
    </row>
    <row r="66" spans="1:14" x14ac:dyDescent="0.25">
      <c r="A66" s="144">
        <v>3225</v>
      </c>
      <c r="B66" s="531" t="s">
        <v>194</v>
      </c>
      <c r="C66" s="532"/>
      <c r="D66" s="532"/>
      <c r="E66" s="532"/>
      <c r="F66" s="532"/>
      <c r="G66" s="533"/>
      <c r="H66" s="146">
        <v>8135.86</v>
      </c>
      <c r="I66" s="145">
        <v>5200</v>
      </c>
      <c r="J66" s="146">
        <v>4138.18</v>
      </c>
      <c r="K66" s="146">
        <f t="shared" si="6"/>
        <v>50.863461268999224</v>
      </c>
      <c r="L66" s="146">
        <f t="shared" si="7"/>
        <v>79.580384615384631</v>
      </c>
    </row>
    <row r="67" spans="1:14" x14ac:dyDescent="0.25">
      <c r="A67" s="144">
        <v>3227</v>
      </c>
      <c r="B67" s="531" t="s">
        <v>195</v>
      </c>
      <c r="C67" s="532"/>
      <c r="D67" s="532"/>
      <c r="E67" s="532"/>
      <c r="F67" s="532"/>
      <c r="G67" s="533"/>
      <c r="H67" s="146">
        <v>733.75</v>
      </c>
      <c r="I67" s="145">
        <v>14000</v>
      </c>
      <c r="J67" s="146">
        <v>10088.700000000001</v>
      </c>
      <c r="K67" s="146">
        <f t="shared" si="6"/>
        <v>1374.9505962521296</v>
      </c>
      <c r="L67" s="146">
        <f t="shared" si="7"/>
        <v>72.062142857142859</v>
      </c>
    </row>
    <row r="68" spans="1:14" x14ac:dyDescent="0.25">
      <c r="A68" s="148">
        <v>323</v>
      </c>
      <c r="B68" s="516" t="s">
        <v>196</v>
      </c>
      <c r="C68" s="516"/>
      <c r="D68" s="516"/>
      <c r="E68" s="516"/>
      <c r="F68" s="516"/>
      <c r="G68" s="517"/>
      <c r="H68" s="147">
        <f t="shared" ref="H68:J68" si="9">H69+H70+H71+H72+H73+H74+H75+H76+H77</f>
        <v>296806.73</v>
      </c>
      <c r="I68" s="147">
        <f t="shared" si="9"/>
        <v>291243.69</v>
      </c>
      <c r="J68" s="147">
        <f t="shared" si="9"/>
        <v>306409.5</v>
      </c>
      <c r="K68" s="143">
        <f t="shared" si="6"/>
        <v>103.23536127364767</v>
      </c>
      <c r="L68" s="143">
        <f t="shared" si="7"/>
        <v>105.20725788084886</v>
      </c>
    </row>
    <row r="69" spans="1:14" x14ac:dyDescent="0.25">
      <c r="A69" s="144">
        <v>3231</v>
      </c>
      <c r="B69" s="531" t="s">
        <v>75</v>
      </c>
      <c r="C69" s="532"/>
      <c r="D69" s="532"/>
      <c r="E69" s="532"/>
      <c r="F69" s="532"/>
      <c r="G69" s="533"/>
      <c r="H69" s="146">
        <v>17209.509999999998</v>
      </c>
      <c r="I69" s="145">
        <v>17300</v>
      </c>
      <c r="J69" s="146">
        <v>17515.330000000002</v>
      </c>
      <c r="K69" s="146">
        <f t="shared" si="6"/>
        <v>101.77704071760326</v>
      </c>
      <c r="L69" s="146">
        <f t="shared" si="7"/>
        <v>101.24468208092487</v>
      </c>
    </row>
    <row r="70" spans="1:14" x14ac:dyDescent="0.25">
      <c r="A70" s="144">
        <v>3232</v>
      </c>
      <c r="B70" s="531" t="s">
        <v>77</v>
      </c>
      <c r="C70" s="532"/>
      <c r="D70" s="532"/>
      <c r="E70" s="532"/>
      <c r="F70" s="532"/>
      <c r="G70" s="533"/>
      <c r="H70" s="146">
        <v>44079.13</v>
      </c>
      <c r="I70" s="145">
        <v>50000</v>
      </c>
      <c r="J70" s="146">
        <v>51504.58</v>
      </c>
      <c r="K70" s="146">
        <f t="shared" si="6"/>
        <v>116.84572721830038</v>
      </c>
      <c r="L70" s="146">
        <f t="shared" si="7"/>
        <v>103.00915999999999</v>
      </c>
      <c r="N70" s="276"/>
    </row>
    <row r="71" spans="1:14" x14ac:dyDescent="0.25">
      <c r="A71" s="144">
        <v>3233</v>
      </c>
      <c r="B71" s="531" t="s">
        <v>125</v>
      </c>
      <c r="C71" s="532"/>
      <c r="D71" s="532"/>
      <c r="E71" s="532"/>
      <c r="F71" s="532"/>
      <c r="G71" s="533"/>
      <c r="H71" s="146">
        <v>2753.84</v>
      </c>
      <c r="I71" s="145">
        <v>3443.69</v>
      </c>
      <c r="J71" s="146">
        <v>3433.69</v>
      </c>
      <c r="K71" s="146">
        <f t="shared" si="6"/>
        <v>124.68734567004618</v>
      </c>
      <c r="L71" s="146">
        <f t="shared" si="7"/>
        <v>99.709613815413121</v>
      </c>
    </row>
    <row r="72" spans="1:14" x14ac:dyDescent="0.25">
      <c r="A72" s="144">
        <v>3234</v>
      </c>
      <c r="B72" s="531" t="s">
        <v>79</v>
      </c>
      <c r="C72" s="532"/>
      <c r="D72" s="532"/>
      <c r="E72" s="532"/>
      <c r="F72" s="532"/>
      <c r="G72" s="533"/>
      <c r="H72" s="146">
        <v>23342.32</v>
      </c>
      <c r="I72" s="145">
        <v>21000</v>
      </c>
      <c r="J72" s="146">
        <v>20467.05</v>
      </c>
      <c r="K72" s="146">
        <f t="shared" si="6"/>
        <v>87.682158414416392</v>
      </c>
      <c r="L72" s="146">
        <f t="shared" si="7"/>
        <v>97.462142857142851</v>
      </c>
    </row>
    <row r="73" spans="1:14" x14ac:dyDescent="0.25">
      <c r="A73" s="144">
        <v>3235</v>
      </c>
      <c r="B73" s="531" t="s">
        <v>61</v>
      </c>
      <c r="C73" s="532"/>
      <c r="D73" s="532"/>
      <c r="E73" s="532"/>
      <c r="F73" s="532"/>
      <c r="G73" s="533"/>
      <c r="H73" s="146">
        <v>4092.55</v>
      </c>
      <c r="I73" s="145">
        <v>4400</v>
      </c>
      <c r="J73" s="146">
        <v>4343.53</v>
      </c>
      <c r="K73" s="146">
        <f t="shared" si="6"/>
        <v>106.13260680993513</v>
      </c>
      <c r="L73" s="146">
        <f t="shared" si="7"/>
        <v>98.716590909090911</v>
      </c>
    </row>
    <row r="74" spans="1:14" x14ac:dyDescent="0.25">
      <c r="A74" s="144">
        <v>3236</v>
      </c>
      <c r="B74" s="531" t="s">
        <v>167</v>
      </c>
      <c r="C74" s="532"/>
      <c r="D74" s="532"/>
      <c r="E74" s="532"/>
      <c r="F74" s="532"/>
      <c r="G74" s="533"/>
      <c r="H74" s="146">
        <v>54897.78</v>
      </c>
      <c r="I74" s="145">
        <v>60000</v>
      </c>
      <c r="J74" s="146">
        <v>62342.34</v>
      </c>
      <c r="K74" s="146">
        <f t="shared" si="6"/>
        <v>113.56076693811661</v>
      </c>
      <c r="L74" s="146">
        <f t="shared" si="7"/>
        <v>103.90390000000001</v>
      </c>
    </row>
    <row r="75" spans="1:14" x14ac:dyDescent="0.25">
      <c r="A75" s="144">
        <v>3237</v>
      </c>
      <c r="B75" s="531" t="s">
        <v>59</v>
      </c>
      <c r="C75" s="532"/>
      <c r="D75" s="532"/>
      <c r="E75" s="532"/>
      <c r="F75" s="532"/>
      <c r="G75" s="533"/>
      <c r="H75" s="146">
        <v>54104.94</v>
      </c>
      <c r="I75" s="145">
        <v>47000</v>
      </c>
      <c r="J75" s="146">
        <v>55185.22</v>
      </c>
      <c r="K75" s="146">
        <f t="shared" si="6"/>
        <v>101.99663838459112</v>
      </c>
      <c r="L75" s="146">
        <f t="shared" si="7"/>
        <v>117.41536170212765</v>
      </c>
    </row>
    <row r="76" spans="1:14" x14ac:dyDescent="0.25">
      <c r="A76" s="144">
        <v>3238</v>
      </c>
      <c r="B76" s="531" t="s">
        <v>81</v>
      </c>
      <c r="C76" s="532"/>
      <c r="D76" s="532"/>
      <c r="E76" s="532"/>
      <c r="F76" s="532"/>
      <c r="G76" s="533"/>
      <c r="H76" s="146">
        <v>44221.86</v>
      </c>
      <c r="I76" s="145">
        <v>47100</v>
      </c>
      <c r="J76" s="146">
        <v>47967.22</v>
      </c>
      <c r="K76" s="146">
        <f t="shared" si="6"/>
        <v>108.46947640827409</v>
      </c>
      <c r="L76" s="146">
        <f t="shared" si="7"/>
        <v>101.84123142250532</v>
      </c>
    </row>
    <row r="77" spans="1:14" x14ac:dyDescent="0.25">
      <c r="A77" s="144">
        <v>3239</v>
      </c>
      <c r="B77" s="531" t="s">
        <v>60</v>
      </c>
      <c r="C77" s="532"/>
      <c r="D77" s="532"/>
      <c r="E77" s="532"/>
      <c r="F77" s="532"/>
      <c r="G77" s="533"/>
      <c r="H77" s="146">
        <v>52104.800000000003</v>
      </c>
      <c r="I77" s="145">
        <v>41000</v>
      </c>
      <c r="J77" s="146">
        <v>43650.54</v>
      </c>
      <c r="K77" s="146">
        <f t="shared" si="6"/>
        <v>83.774508298659626</v>
      </c>
      <c r="L77" s="146">
        <f t="shared" si="7"/>
        <v>106.46473170731707</v>
      </c>
    </row>
    <row r="78" spans="1:14" x14ac:dyDescent="0.25">
      <c r="A78" s="142">
        <v>329</v>
      </c>
      <c r="B78" s="515" t="s">
        <v>197</v>
      </c>
      <c r="C78" s="516"/>
      <c r="D78" s="516"/>
      <c r="E78" s="516"/>
      <c r="F78" s="516"/>
      <c r="G78" s="517"/>
      <c r="H78" s="147">
        <f t="shared" ref="H78:J78" si="10">H79+H80+H81+H82+H83+H84</f>
        <v>36712.6</v>
      </c>
      <c r="I78" s="147">
        <f t="shared" si="10"/>
        <v>36364.07</v>
      </c>
      <c r="J78" s="147">
        <f t="shared" si="10"/>
        <v>38526.499999999993</v>
      </c>
      <c r="K78" s="143">
        <f t="shared" si="6"/>
        <v>104.94081051192232</v>
      </c>
      <c r="L78" s="143">
        <f t="shared" si="7"/>
        <v>105.94661158665681</v>
      </c>
    </row>
    <row r="79" spans="1:14" x14ac:dyDescent="0.25">
      <c r="A79" s="144">
        <v>3291</v>
      </c>
      <c r="B79" s="531" t="s">
        <v>198</v>
      </c>
      <c r="C79" s="532"/>
      <c r="D79" s="532"/>
      <c r="E79" s="532"/>
      <c r="F79" s="532"/>
      <c r="G79" s="533"/>
      <c r="H79" s="146">
        <v>8986.51</v>
      </c>
      <c r="I79" s="145">
        <v>12600</v>
      </c>
      <c r="J79" s="146">
        <v>12168.7</v>
      </c>
      <c r="K79" s="146">
        <f t="shared" si="6"/>
        <v>135.41074343655103</v>
      </c>
      <c r="L79" s="146">
        <f t="shared" si="7"/>
        <v>96.576984126984129</v>
      </c>
    </row>
    <row r="80" spans="1:14" x14ac:dyDescent="0.25">
      <c r="A80" s="144">
        <v>3292</v>
      </c>
      <c r="B80" s="531" t="s">
        <v>126</v>
      </c>
      <c r="C80" s="532"/>
      <c r="D80" s="532"/>
      <c r="E80" s="532"/>
      <c r="F80" s="532"/>
      <c r="G80" s="533"/>
      <c r="H80" s="146">
        <v>10019.81</v>
      </c>
      <c r="I80" s="145">
        <v>11543.97</v>
      </c>
      <c r="J80" s="146">
        <v>12493.94</v>
      </c>
      <c r="K80" s="146">
        <f t="shared" si="6"/>
        <v>124.69238438653029</v>
      </c>
      <c r="L80" s="146">
        <f t="shared" si="7"/>
        <v>108.22914473963465</v>
      </c>
    </row>
    <row r="81" spans="1:12" x14ac:dyDescent="0.25">
      <c r="A81" s="144">
        <v>3293</v>
      </c>
      <c r="B81" s="531" t="s">
        <v>86</v>
      </c>
      <c r="C81" s="532"/>
      <c r="D81" s="532"/>
      <c r="E81" s="532"/>
      <c r="F81" s="532"/>
      <c r="G81" s="533"/>
      <c r="H81" s="146">
        <v>11664.38</v>
      </c>
      <c r="I81" s="145">
        <v>6000</v>
      </c>
      <c r="J81" s="146">
        <v>8457.14</v>
      </c>
      <c r="K81" s="146">
        <f t="shared" si="6"/>
        <v>72.503982209084398</v>
      </c>
      <c r="L81" s="146">
        <f t="shared" si="7"/>
        <v>140.95233333333331</v>
      </c>
    </row>
    <row r="82" spans="1:12" x14ac:dyDescent="0.25">
      <c r="A82" s="144">
        <v>3294</v>
      </c>
      <c r="B82" s="531" t="s">
        <v>199</v>
      </c>
      <c r="C82" s="532"/>
      <c r="D82" s="532"/>
      <c r="E82" s="532"/>
      <c r="F82" s="532"/>
      <c r="G82" s="533"/>
      <c r="H82" s="146">
        <v>1635.6</v>
      </c>
      <c r="I82" s="145">
        <v>1815.81</v>
      </c>
      <c r="J82" s="146">
        <v>1815.81</v>
      </c>
      <c r="K82" s="146">
        <f t="shared" si="6"/>
        <v>111.01797505502569</v>
      </c>
      <c r="L82" s="146">
        <f t="shared" si="7"/>
        <v>100</v>
      </c>
    </row>
    <row r="83" spans="1:12" x14ac:dyDescent="0.25">
      <c r="A83" s="144">
        <v>3295</v>
      </c>
      <c r="B83" s="531" t="s">
        <v>87</v>
      </c>
      <c r="C83" s="532"/>
      <c r="D83" s="532"/>
      <c r="E83" s="532"/>
      <c r="F83" s="532"/>
      <c r="G83" s="533"/>
      <c r="H83" s="146">
        <v>67.58</v>
      </c>
      <c r="I83" s="145">
        <v>904.29</v>
      </c>
      <c r="J83" s="146">
        <v>910.96</v>
      </c>
      <c r="K83" s="146">
        <f t="shared" si="6"/>
        <v>1347.9727730097663</v>
      </c>
      <c r="L83" s="146">
        <f t="shared" si="7"/>
        <v>100.73759524046491</v>
      </c>
    </row>
    <row r="84" spans="1:12" x14ac:dyDescent="0.25">
      <c r="A84" s="144">
        <v>3299</v>
      </c>
      <c r="B84" s="531" t="s">
        <v>200</v>
      </c>
      <c r="C84" s="532"/>
      <c r="D84" s="532"/>
      <c r="E84" s="532"/>
      <c r="F84" s="532"/>
      <c r="G84" s="533"/>
      <c r="H84" s="146">
        <v>4338.72</v>
      </c>
      <c r="I84" s="145">
        <v>3500</v>
      </c>
      <c r="J84" s="146">
        <v>2679.95</v>
      </c>
      <c r="K84" s="146">
        <f t="shared" si="6"/>
        <v>61.768217354427101</v>
      </c>
      <c r="L84" s="146">
        <f t="shared" si="7"/>
        <v>76.569999999999993</v>
      </c>
    </row>
    <row r="85" spans="1:12" x14ac:dyDescent="0.25">
      <c r="A85" s="142">
        <v>34</v>
      </c>
      <c r="B85" s="515" t="s">
        <v>201</v>
      </c>
      <c r="C85" s="516"/>
      <c r="D85" s="516"/>
      <c r="E85" s="516"/>
      <c r="F85" s="516"/>
      <c r="G85" s="517"/>
      <c r="H85" s="147">
        <v>2815.38</v>
      </c>
      <c r="I85" s="147">
        <v>2800</v>
      </c>
      <c r="J85" s="147">
        <v>3100.57</v>
      </c>
      <c r="K85" s="143">
        <f t="shared" si="6"/>
        <v>110.12971605964381</v>
      </c>
      <c r="L85" s="143">
        <f t="shared" si="7"/>
        <v>110.73464285714287</v>
      </c>
    </row>
    <row r="86" spans="1:12" x14ac:dyDescent="0.25">
      <c r="A86" s="142">
        <v>343</v>
      </c>
      <c r="B86" s="515" t="s">
        <v>54</v>
      </c>
      <c r="C86" s="516"/>
      <c r="D86" s="516"/>
      <c r="E86" s="516"/>
      <c r="F86" s="516"/>
      <c r="G86" s="517"/>
      <c r="H86" s="147">
        <v>2815.38</v>
      </c>
      <c r="I86" s="147">
        <v>2800</v>
      </c>
      <c r="J86" s="147">
        <v>3100.57</v>
      </c>
      <c r="K86" s="143">
        <f t="shared" si="6"/>
        <v>110.12971605964381</v>
      </c>
      <c r="L86" s="143">
        <f t="shared" si="7"/>
        <v>110.73464285714287</v>
      </c>
    </row>
    <row r="87" spans="1:12" x14ac:dyDescent="0.25">
      <c r="A87" s="144">
        <v>3431</v>
      </c>
      <c r="B87" s="531" t="s">
        <v>90</v>
      </c>
      <c r="C87" s="532"/>
      <c r="D87" s="532"/>
      <c r="E87" s="532"/>
      <c r="F87" s="532"/>
      <c r="G87" s="533"/>
      <c r="H87" s="146">
        <v>2815.38</v>
      </c>
      <c r="I87" s="145">
        <v>2800</v>
      </c>
      <c r="J87" s="146">
        <v>3100.57</v>
      </c>
      <c r="K87" s="146">
        <f t="shared" si="6"/>
        <v>110.12971605964381</v>
      </c>
      <c r="L87" s="146">
        <f t="shared" si="7"/>
        <v>110.73464285714287</v>
      </c>
    </row>
    <row r="88" spans="1:12" x14ac:dyDescent="0.25">
      <c r="A88" s="142">
        <v>36</v>
      </c>
      <c r="B88" s="552" t="s">
        <v>202</v>
      </c>
      <c r="C88" s="553"/>
      <c r="D88" s="553"/>
      <c r="E88" s="553"/>
      <c r="F88" s="553"/>
      <c r="G88" s="554"/>
      <c r="H88" s="147">
        <v>800.45</v>
      </c>
      <c r="I88" s="147">
        <v>0</v>
      </c>
      <c r="J88" s="147">
        <v>0</v>
      </c>
      <c r="K88" s="143">
        <f t="shared" si="6"/>
        <v>0</v>
      </c>
      <c r="L88" s="143">
        <v>0</v>
      </c>
    </row>
    <row r="89" spans="1:12" x14ac:dyDescent="0.25">
      <c r="A89" s="142">
        <v>369</v>
      </c>
      <c r="B89" s="549" t="s">
        <v>203</v>
      </c>
      <c r="C89" s="550"/>
      <c r="D89" s="550"/>
      <c r="E89" s="550"/>
      <c r="F89" s="550"/>
      <c r="G89" s="551"/>
      <c r="H89" s="147">
        <v>800.45</v>
      </c>
      <c r="I89" s="147">
        <v>0</v>
      </c>
      <c r="J89" s="147">
        <v>0</v>
      </c>
      <c r="K89" s="143">
        <f t="shared" si="6"/>
        <v>0</v>
      </c>
      <c r="L89" s="143">
        <v>0</v>
      </c>
    </row>
    <row r="90" spans="1:12" x14ac:dyDescent="0.25">
      <c r="A90" s="144">
        <v>3691</v>
      </c>
      <c r="B90" s="546" t="s">
        <v>204</v>
      </c>
      <c r="C90" s="547"/>
      <c r="D90" s="547"/>
      <c r="E90" s="547"/>
      <c r="F90" s="547"/>
      <c r="G90" s="548"/>
      <c r="H90" s="274">
        <v>800.45</v>
      </c>
      <c r="I90" s="149">
        <v>0</v>
      </c>
      <c r="J90" s="274">
        <v>0</v>
      </c>
      <c r="K90" s="146">
        <f t="shared" si="6"/>
        <v>0</v>
      </c>
      <c r="L90" s="146">
        <v>0</v>
      </c>
    </row>
    <row r="91" spans="1:12" x14ac:dyDescent="0.25">
      <c r="A91" s="142">
        <v>38</v>
      </c>
      <c r="B91" s="549" t="s">
        <v>142</v>
      </c>
      <c r="C91" s="550"/>
      <c r="D91" s="550"/>
      <c r="E91" s="550"/>
      <c r="F91" s="550"/>
      <c r="G91" s="551"/>
      <c r="H91" s="275">
        <v>632</v>
      </c>
      <c r="I91" s="150">
        <v>400</v>
      </c>
      <c r="J91" s="275">
        <v>400</v>
      </c>
      <c r="K91" s="143">
        <f t="shared" si="6"/>
        <v>63.291139240506332</v>
      </c>
      <c r="L91" s="143">
        <f t="shared" si="7"/>
        <v>100</v>
      </c>
    </row>
    <row r="92" spans="1:12" x14ac:dyDescent="0.25">
      <c r="A92" s="142">
        <v>381</v>
      </c>
      <c r="B92" s="549" t="s">
        <v>48</v>
      </c>
      <c r="C92" s="550"/>
      <c r="D92" s="550"/>
      <c r="E92" s="550"/>
      <c r="F92" s="550"/>
      <c r="G92" s="551"/>
      <c r="H92" s="275">
        <v>632</v>
      </c>
      <c r="I92" s="150">
        <v>400</v>
      </c>
      <c r="J92" s="275">
        <v>400</v>
      </c>
      <c r="K92" s="143">
        <f t="shared" si="6"/>
        <v>63.291139240506332</v>
      </c>
      <c r="L92" s="143">
        <f t="shared" si="7"/>
        <v>100</v>
      </c>
    </row>
    <row r="93" spans="1:12" x14ac:dyDescent="0.25">
      <c r="A93" s="144">
        <v>3811</v>
      </c>
      <c r="B93" s="546" t="s">
        <v>143</v>
      </c>
      <c r="C93" s="547"/>
      <c r="D93" s="547"/>
      <c r="E93" s="547"/>
      <c r="F93" s="547"/>
      <c r="G93" s="548"/>
      <c r="H93" s="274">
        <v>632</v>
      </c>
      <c r="I93" s="149">
        <v>400</v>
      </c>
      <c r="J93" s="274">
        <v>400</v>
      </c>
      <c r="K93" s="146">
        <f t="shared" si="6"/>
        <v>63.291139240506332</v>
      </c>
      <c r="L93" s="146">
        <f t="shared" si="7"/>
        <v>100</v>
      </c>
    </row>
    <row r="94" spans="1:12" x14ac:dyDescent="0.25">
      <c r="A94" s="158">
        <v>4</v>
      </c>
      <c r="B94" s="512" t="s">
        <v>224</v>
      </c>
      <c r="C94" s="513"/>
      <c r="D94" s="513"/>
      <c r="E94" s="513"/>
      <c r="F94" s="513"/>
      <c r="G94" s="514"/>
      <c r="H94" s="160">
        <f>H95+H98+H109</f>
        <v>488482.37</v>
      </c>
      <c r="I94" s="160">
        <f>I95+I98+I109</f>
        <v>332884.25</v>
      </c>
      <c r="J94" s="160">
        <f>J95+J98+J109</f>
        <v>307888.29000000004</v>
      </c>
      <c r="K94" s="159">
        <f t="shared" si="6"/>
        <v>63.029560309413014</v>
      </c>
      <c r="L94" s="159">
        <f t="shared" si="7"/>
        <v>92.491095628585612</v>
      </c>
    </row>
    <row r="95" spans="1:12" x14ac:dyDescent="0.25">
      <c r="A95" s="142">
        <v>41</v>
      </c>
      <c r="B95" s="540" t="s">
        <v>223</v>
      </c>
      <c r="C95" s="541"/>
      <c r="D95" s="541"/>
      <c r="E95" s="541"/>
      <c r="F95" s="541"/>
      <c r="G95" s="542"/>
      <c r="H95" s="147">
        <v>2822.1</v>
      </c>
      <c r="I95" s="147">
        <v>1047.8800000000001</v>
      </c>
      <c r="J95" s="147">
        <v>1047.8800000000001</v>
      </c>
      <c r="K95" s="143">
        <f t="shared" si="6"/>
        <v>37.131214343928285</v>
      </c>
      <c r="L95" s="143">
        <f t="shared" si="7"/>
        <v>100</v>
      </c>
    </row>
    <row r="96" spans="1:12" x14ac:dyDescent="0.25">
      <c r="A96" s="142">
        <v>412</v>
      </c>
      <c r="B96" s="540" t="s">
        <v>44</v>
      </c>
      <c r="C96" s="541"/>
      <c r="D96" s="541"/>
      <c r="E96" s="541"/>
      <c r="F96" s="541"/>
      <c r="G96" s="542"/>
      <c r="H96" s="147">
        <v>2822.1</v>
      </c>
      <c r="I96" s="147">
        <v>1047.8800000000001</v>
      </c>
      <c r="J96" s="147">
        <v>1047.8800000000001</v>
      </c>
      <c r="K96" s="143">
        <f t="shared" si="6"/>
        <v>37.131214343928285</v>
      </c>
      <c r="L96" s="143">
        <f t="shared" si="7"/>
        <v>100</v>
      </c>
    </row>
    <row r="97" spans="1:14" x14ac:dyDescent="0.25">
      <c r="A97" s="144">
        <v>4123</v>
      </c>
      <c r="B97" s="543" t="s">
        <v>147</v>
      </c>
      <c r="C97" s="544"/>
      <c r="D97" s="544"/>
      <c r="E97" s="544"/>
      <c r="F97" s="544"/>
      <c r="G97" s="545"/>
      <c r="H97" s="146">
        <v>2822.1</v>
      </c>
      <c r="I97" s="151">
        <v>1047.8800000000001</v>
      </c>
      <c r="J97" s="146">
        <v>1047.8800000000001</v>
      </c>
      <c r="K97" s="146">
        <f t="shared" si="6"/>
        <v>37.131214343928285</v>
      </c>
      <c r="L97" s="146">
        <f t="shared" si="7"/>
        <v>100</v>
      </c>
    </row>
    <row r="98" spans="1:14" x14ac:dyDescent="0.25">
      <c r="A98" s="142">
        <v>42</v>
      </c>
      <c r="B98" s="515" t="s">
        <v>205</v>
      </c>
      <c r="C98" s="516"/>
      <c r="D98" s="516"/>
      <c r="E98" s="516"/>
      <c r="F98" s="516"/>
      <c r="G98" s="517"/>
      <c r="H98" s="147">
        <f>H99+H105+H107</f>
        <v>246602.84</v>
      </c>
      <c r="I98" s="147">
        <f>I99+I105+I107</f>
        <v>229836.37000000002</v>
      </c>
      <c r="J98" s="147">
        <f>J99+J105+J107</f>
        <v>230694.76</v>
      </c>
      <c r="K98" s="143">
        <f t="shared" si="6"/>
        <v>93.549109166788185</v>
      </c>
      <c r="L98" s="143">
        <f t="shared" si="7"/>
        <v>100.37347874925105</v>
      </c>
    </row>
    <row r="99" spans="1:14" x14ac:dyDescent="0.25">
      <c r="A99" s="142">
        <v>422</v>
      </c>
      <c r="B99" s="515" t="s">
        <v>45</v>
      </c>
      <c r="C99" s="516"/>
      <c r="D99" s="516"/>
      <c r="E99" s="516"/>
      <c r="F99" s="516"/>
      <c r="G99" s="517"/>
      <c r="H99" s="147">
        <f>H100+H101+H102+H103+H104</f>
        <v>242831.58</v>
      </c>
      <c r="I99" s="147">
        <f>I100+I101+I102+I103+I104</f>
        <v>192759.87000000002</v>
      </c>
      <c r="J99" s="147">
        <f>J100+J101+J102+J103+J104</f>
        <v>193618.26</v>
      </c>
      <c r="K99" s="143">
        <f t="shared" si="6"/>
        <v>79.733558542920989</v>
      </c>
      <c r="L99" s="143">
        <f t="shared" si="7"/>
        <v>100.4453157184636</v>
      </c>
    </row>
    <row r="100" spans="1:14" x14ac:dyDescent="0.25">
      <c r="A100" s="144">
        <v>4221</v>
      </c>
      <c r="B100" s="531" t="s">
        <v>92</v>
      </c>
      <c r="C100" s="532"/>
      <c r="D100" s="532"/>
      <c r="E100" s="532"/>
      <c r="F100" s="532"/>
      <c r="G100" s="533"/>
      <c r="H100" s="146">
        <v>185624.83</v>
      </c>
      <c r="I100" s="145">
        <v>12337.45</v>
      </c>
      <c r="J100" s="146">
        <v>12994.2</v>
      </c>
      <c r="K100" s="146">
        <f t="shared" si="6"/>
        <v>7.000248835244725</v>
      </c>
      <c r="L100" s="146">
        <f t="shared" si="7"/>
        <v>105.32322319442025</v>
      </c>
    </row>
    <row r="101" spans="1:14" x14ac:dyDescent="0.25">
      <c r="A101" s="144">
        <v>4223</v>
      </c>
      <c r="B101" s="531" t="s">
        <v>212</v>
      </c>
      <c r="C101" s="532"/>
      <c r="D101" s="532"/>
      <c r="E101" s="532"/>
      <c r="F101" s="532"/>
      <c r="G101" s="533"/>
      <c r="H101" s="146">
        <v>2681.94</v>
      </c>
      <c r="I101" s="145">
        <v>0</v>
      </c>
      <c r="J101" s="146">
        <v>0</v>
      </c>
      <c r="K101" s="146">
        <v>0</v>
      </c>
      <c r="L101" s="146">
        <v>0</v>
      </c>
      <c r="N101" s="276"/>
    </row>
    <row r="102" spans="1:14" x14ac:dyDescent="0.25">
      <c r="A102" s="144">
        <v>4224</v>
      </c>
      <c r="B102" s="531" t="s">
        <v>114</v>
      </c>
      <c r="C102" s="532"/>
      <c r="D102" s="532"/>
      <c r="E102" s="532"/>
      <c r="F102" s="532"/>
      <c r="G102" s="533"/>
      <c r="H102" s="146">
        <v>53269.81</v>
      </c>
      <c r="I102" s="145">
        <v>172675.1</v>
      </c>
      <c r="J102" s="146">
        <v>172876.74</v>
      </c>
      <c r="K102" s="146">
        <f t="shared" si="6"/>
        <v>324.53042351756085</v>
      </c>
      <c r="L102" s="146">
        <f t="shared" si="7"/>
        <v>100.11677421932865</v>
      </c>
    </row>
    <row r="103" spans="1:14" x14ac:dyDescent="0.25">
      <c r="A103" s="144">
        <v>4226</v>
      </c>
      <c r="B103" s="531" t="s">
        <v>229</v>
      </c>
      <c r="C103" s="532"/>
      <c r="D103" s="532"/>
      <c r="E103" s="532"/>
      <c r="F103" s="532"/>
      <c r="G103" s="533"/>
      <c r="H103" s="146">
        <v>630</v>
      </c>
      <c r="I103" s="145">
        <v>0</v>
      </c>
      <c r="J103" s="146">
        <v>0</v>
      </c>
      <c r="K103" s="146">
        <v>0</v>
      </c>
      <c r="L103" s="146">
        <v>0</v>
      </c>
    </row>
    <row r="104" spans="1:14" x14ac:dyDescent="0.25">
      <c r="A104" s="144">
        <v>4227</v>
      </c>
      <c r="B104" s="531" t="s">
        <v>162</v>
      </c>
      <c r="C104" s="532"/>
      <c r="D104" s="532"/>
      <c r="E104" s="532"/>
      <c r="F104" s="532"/>
      <c r="G104" s="533"/>
      <c r="H104" s="146">
        <v>625</v>
      </c>
      <c r="I104" s="145">
        <v>7747.32</v>
      </c>
      <c r="J104" s="146">
        <v>7747.32</v>
      </c>
      <c r="K104" s="146">
        <f t="shared" si="6"/>
        <v>1239.5711999999999</v>
      </c>
      <c r="L104" s="146">
        <v>0</v>
      </c>
    </row>
    <row r="105" spans="1:14" x14ac:dyDescent="0.25">
      <c r="A105" s="142">
        <v>423</v>
      </c>
      <c r="B105" s="515" t="s">
        <v>228</v>
      </c>
      <c r="C105" s="516"/>
      <c r="D105" s="516"/>
      <c r="E105" s="516"/>
      <c r="F105" s="516"/>
      <c r="G105" s="517"/>
      <c r="H105" s="152">
        <v>619.1</v>
      </c>
      <c r="I105" s="152">
        <v>32899</v>
      </c>
      <c r="J105" s="152">
        <v>32899</v>
      </c>
      <c r="K105" s="143">
        <v>0</v>
      </c>
      <c r="L105" s="143">
        <f t="shared" si="7"/>
        <v>100</v>
      </c>
    </row>
    <row r="106" spans="1:14" x14ac:dyDescent="0.25">
      <c r="A106" s="144">
        <v>4231</v>
      </c>
      <c r="B106" s="531" t="s">
        <v>189</v>
      </c>
      <c r="C106" s="532"/>
      <c r="D106" s="532"/>
      <c r="E106" s="532"/>
      <c r="F106" s="532"/>
      <c r="G106" s="533"/>
      <c r="H106" s="146">
        <v>619.1</v>
      </c>
      <c r="I106" s="145">
        <v>32899</v>
      </c>
      <c r="J106" s="146">
        <v>32899</v>
      </c>
      <c r="K106" s="146">
        <v>0</v>
      </c>
      <c r="L106" s="146">
        <f t="shared" si="7"/>
        <v>100</v>
      </c>
    </row>
    <row r="107" spans="1:14" x14ac:dyDescent="0.25">
      <c r="A107" s="142">
        <v>426</v>
      </c>
      <c r="B107" s="515" t="s">
        <v>49</v>
      </c>
      <c r="C107" s="516"/>
      <c r="D107" s="516"/>
      <c r="E107" s="516"/>
      <c r="F107" s="516"/>
      <c r="G107" s="517"/>
      <c r="H107" s="152">
        <v>3152.16</v>
      </c>
      <c r="I107" s="152">
        <v>4177.5</v>
      </c>
      <c r="J107" s="152">
        <v>4177.5</v>
      </c>
      <c r="K107" s="143">
        <v>0</v>
      </c>
      <c r="L107" s="143">
        <f t="shared" si="7"/>
        <v>100</v>
      </c>
    </row>
    <row r="108" spans="1:14" x14ac:dyDescent="0.25">
      <c r="A108" s="144">
        <v>4262</v>
      </c>
      <c r="B108" s="531" t="s">
        <v>211</v>
      </c>
      <c r="C108" s="532"/>
      <c r="D108" s="532"/>
      <c r="E108" s="532"/>
      <c r="F108" s="532"/>
      <c r="G108" s="533"/>
      <c r="H108" s="146">
        <v>3152.16</v>
      </c>
      <c r="I108" s="145">
        <v>4177.5</v>
      </c>
      <c r="J108" s="146">
        <v>4177.5</v>
      </c>
      <c r="K108" s="146">
        <v>0</v>
      </c>
      <c r="L108" s="146">
        <f t="shared" ref="L108:L112" si="11">J108/I108*100</f>
        <v>100</v>
      </c>
    </row>
    <row r="109" spans="1:14" x14ac:dyDescent="0.25">
      <c r="A109" s="142">
        <v>45</v>
      </c>
      <c r="B109" s="540" t="s">
        <v>206</v>
      </c>
      <c r="C109" s="541"/>
      <c r="D109" s="541"/>
      <c r="E109" s="541"/>
      <c r="F109" s="541"/>
      <c r="G109" s="542"/>
      <c r="H109" s="143">
        <v>239057.43</v>
      </c>
      <c r="I109" s="153">
        <v>102000</v>
      </c>
      <c r="J109" s="143">
        <v>76145.649999999994</v>
      </c>
      <c r="K109" s="143">
        <f t="shared" ref="K109:K112" si="12">J109/H109*100</f>
        <v>31.852450685176358</v>
      </c>
      <c r="L109" s="143">
        <f t="shared" si="11"/>
        <v>74.652598039215675</v>
      </c>
    </row>
    <row r="110" spans="1:14" x14ac:dyDescent="0.25">
      <c r="A110" s="142">
        <v>451</v>
      </c>
      <c r="B110" s="540" t="s">
        <v>207</v>
      </c>
      <c r="C110" s="541"/>
      <c r="D110" s="541"/>
      <c r="E110" s="541"/>
      <c r="F110" s="541"/>
      <c r="G110" s="542"/>
      <c r="H110" s="143">
        <v>239057.43</v>
      </c>
      <c r="I110" s="153">
        <v>102000</v>
      </c>
      <c r="J110" s="143">
        <v>76145.649999999994</v>
      </c>
      <c r="K110" s="143">
        <f t="shared" si="12"/>
        <v>31.852450685176358</v>
      </c>
      <c r="L110" s="143">
        <f t="shared" si="11"/>
        <v>74.652598039215675</v>
      </c>
    </row>
    <row r="111" spans="1:14" x14ac:dyDescent="0.25">
      <c r="A111" s="144">
        <v>4511</v>
      </c>
      <c r="B111" s="543" t="s">
        <v>207</v>
      </c>
      <c r="C111" s="544"/>
      <c r="D111" s="544"/>
      <c r="E111" s="544"/>
      <c r="F111" s="544"/>
      <c r="G111" s="545"/>
      <c r="H111" s="146">
        <v>239057.43</v>
      </c>
      <c r="I111" s="151">
        <v>102000</v>
      </c>
      <c r="J111" s="146">
        <v>76145.649999999994</v>
      </c>
      <c r="K111" s="146">
        <f t="shared" si="12"/>
        <v>31.852450685176358</v>
      </c>
      <c r="L111" s="146">
        <f t="shared" si="11"/>
        <v>74.652598039215675</v>
      </c>
    </row>
    <row r="112" spans="1:14" x14ac:dyDescent="0.25">
      <c r="A112" s="534" t="s">
        <v>190</v>
      </c>
      <c r="B112" s="535"/>
      <c r="C112" s="535"/>
      <c r="D112" s="535"/>
      <c r="E112" s="535"/>
      <c r="F112" s="535"/>
      <c r="G112" s="536"/>
      <c r="H112" s="161">
        <f>H45+H94</f>
        <v>3254139.6700000004</v>
      </c>
      <c r="I112" s="161">
        <f>I45+I94</f>
        <v>3857878.2899999996</v>
      </c>
      <c r="J112" s="161">
        <f>J45+J94</f>
        <v>3666353.3899999997</v>
      </c>
      <c r="K112" s="159">
        <f t="shared" si="12"/>
        <v>112.66736409012215</v>
      </c>
      <c r="L112" s="159">
        <f t="shared" si="11"/>
        <v>95.035486202443153</v>
      </c>
    </row>
    <row r="113" spans="8:12" x14ac:dyDescent="0.25">
      <c r="I113" s="154"/>
    </row>
    <row r="114" spans="8:12" x14ac:dyDescent="0.25">
      <c r="H114" s="276"/>
      <c r="I114" s="276"/>
      <c r="J114" s="276"/>
      <c r="K114" s="276"/>
      <c r="L114" s="276"/>
    </row>
    <row r="115" spans="8:12" x14ac:dyDescent="0.25">
      <c r="H115" s="276"/>
      <c r="I115" s="276"/>
      <c r="J115" s="276"/>
      <c r="K115" s="276"/>
      <c r="L115" s="276"/>
    </row>
    <row r="116" spans="8:12" x14ac:dyDescent="0.25">
      <c r="H116" s="276"/>
      <c r="I116" s="276"/>
      <c r="J116" s="276"/>
      <c r="K116" s="276"/>
      <c r="L116" s="276"/>
    </row>
    <row r="117" spans="8:12" x14ac:dyDescent="0.25">
      <c r="H117" s="276"/>
      <c r="I117" s="276"/>
      <c r="J117" s="276"/>
      <c r="K117" s="276"/>
      <c r="L117" s="276"/>
    </row>
  </sheetData>
  <mergeCells count="102">
    <mergeCell ref="A1:L1"/>
    <mergeCell ref="B4:I4"/>
    <mergeCell ref="D6:H6"/>
    <mergeCell ref="B8:I8"/>
    <mergeCell ref="B107:G107"/>
    <mergeCell ref="B108:G108"/>
    <mergeCell ref="B101:G101"/>
    <mergeCell ref="B102:G102"/>
    <mergeCell ref="B79:G79"/>
    <mergeCell ref="B80:G80"/>
    <mergeCell ref="B81:G81"/>
    <mergeCell ref="B82:G82"/>
    <mergeCell ref="B83:G83"/>
    <mergeCell ref="B84:G84"/>
    <mergeCell ref="B73:G73"/>
    <mergeCell ref="B74:G74"/>
    <mergeCell ref="B75:G75"/>
    <mergeCell ref="B76:G76"/>
    <mergeCell ref="B77:G77"/>
    <mergeCell ref="B78:G78"/>
    <mergeCell ref="B67:G67"/>
    <mergeCell ref="B68:G68"/>
    <mergeCell ref="B69:G69"/>
    <mergeCell ref="B89:G89"/>
    <mergeCell ref="B90:G90"/>
    <mergeCell ref="B91:G91"/>
    <mergeCell ref="B92:G92"/>
    <mergeCell ref="B93:G93"/>
    <mergeCell ref="B94:G94"/>
    <mergeCell ref="B85:G85"/>
    <mergeCell ref="B86:G86"/>
    <mergeCell ref="B87:G87"/>
    <mergeCell ref="B88:G88"/>
    <mergeCell ref="B110:G110"/>
    <mergeCell ref="B111:G111"/>
    <mergeCell ref="A112:G112"/>
    <mergeCell ref="B95:G95"/>
    <mergeCell ref="B96:G96"/>
    <mergeCell ref="B97:G97"/>
    <mergeCell ref="B98:G98"/>
    <mergeCell ref="B99:G99"/>
    <mergeCell ref="B100:G100"/>
    <mergeCell ref="B109:G109"/>
    <mergeCell ref="B105:G105"/>
    <mergeCell ref="B106:G106"/>
    <mergeCell ref="B104:G104"/>
    <mergeCell ref="B103:G103"/>
    <mergeCell ref="B70:G70"/>
    <mergeCell ref="B71:G71"/>
    <mergeCell ref="B72:G72"/>
    <mergeCell ref="B61:G61"/>
    <mergeCell ref="B62:G62"/>
    <mergeCell ref="B63:G63"/>
    <mergeCell ref="B64:G64"/>
    <mergeCell ref="B65:G65"/>
    <mergeCell ref="B66:G66"/>
    <mergeCell ref="B55:G55"/>
    <mergeCell ref="B56:G56"/>
    <mergeCell ref="B57:G57"/>
    <mergeCell ref="B58:G58"/>
    <mergeCell ref="B59:G59"/>
    <mergeCell ref="B60:G60"/>
    <mergeCell ref="B50:G50"/>
    <mergeCell ref="B51:G51"/>
    <mergeCell ref="B52:G52"/>
    <mergeCell ref="B53:G53"/>
    <mergeCell ref="B54:G54"/>
    <mergeCell ref="B47:G47"/>
    <mergeCell ref="B48:G48"/>
    <mergeCell ref="B49:G49"/>
    <mergeCell ref="B34:G34"/>
    <mergeCell ref="B35:G35"/>
    <mergeCell ref="B37:G37"/>
    <mergeCell ref="A38:G38"/>
    <mergeCell ref="B43:G43"/>
    <mergeCell ref="B31:F31"/>
    <mergeCell ref="B32:G32"/>
    <mergeCell ref="B33:G33"/>
    <mergeCell ref="B26:G26"/>
    <mergeCell ref="B27:G27"/>
    <mergeCell ref="B44:G44"/>
    <mergeCell ref="B45:G45"/>
    <mergeCell ref="B46:G46"/>
    <mergeCell ref="B36:G36"/>
    <mergeCell ref="B11:G11"/>
    <mergeCell ref="B12:G12"/>
    <mergeCell ref="B13:G13"/>
    <mergeCell ref="B14:G14"/>
    <mergeCell ref="B16:G16"/>
    <mergeCell ref="B17:G17"/>
    <mergeCell ref="B28:G28"/>
    <mergeCell ref="B29:G29"/>
    <mergeCell ref="B30:F30"/>
    <mergeCell ref="B24:G24"/>
    <mergeCell ref="B25:G25"/>
    <mergeCell ref="B19:G19"/>
    <mergeCell ref="B20:G20"/>
    <mergeCell ref="B21:G21"/>
    <mergeCell ref="B22:G22"/>
    <mergeCell ref="B23:G23"/>
    <mergeCell ref="B18:G18"/>
    <mergeCell ref="B15:G15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5"/>
  <sheetViews>
    <sheetView tabSelected="1" topLeftCell="A261" zoomScaleNormal="100" workbookViewId="0">
      <selection activeCell="G279" sqref="G279"/>
    </sheetView>
  </sheetViews>
  <sheetFormatPr defaultColWidth="16.5703125" defaultRowHeight="15.75" x14ac:dyDescent="0.2"/>
  <cols>
    <col min="1" max="1" width="8.5703125" style="1" customWidth="1"/>
    <col min="2" max="2" width="10.85546875" style="1" customWidth="1"/>
    <col min="3" max="3" width="8.5703125" style="1" customWidth="1"/>
    <col min="4" max="4" width="44.85546875" style="1" customWidth="1"/>
    <col min="5" max="5" width="16.140625" style="107" customWidth="1"/>
    <col min="6" max="6" width="16.5703125" style="1"/>
    <col min="7" max="7" width="16.140625" style="1" customWidth="1"/>
    <col min="8" max="8" width="14.85546875" style="1" customWidth="1"/>
    <col min="9" max="9" width="14.85546875" style="110" customWidth="1"/>
    <col min="10" max="12" width="16.5703125" style="110"/>
    <col min="13" max="16384" width="16.5703125" style="1"/>
  </cols>
  <sheetData>
    <row r="1" spans="1:16" ht="31.5" customHeight="1" x14ac:dyDescent="0.2">
      <c r="A1" s="556" t="s">
        <v>240</v>
      </c>
      <c r="B1" s="556"/>
      <c r="C1" s="556"/>
      <c r="D1" s="556"/>
      <c r="E1" s="556"/>
      <c r="F1" s="556"/>
      <c r="G1" s="556"/>
      <c r="H1" s="556"/>
      <c r="I1" s="109"/>
    </row>
    <row r="2" spans="1:16" ht="15.75" customHeight="1" x14ac:dyDescent="0.2">
      <c r="A2" s="559" t="s">
        <v>1</v>
      </c>
      <c r="B2" s="560"/>
      <c r="C2" s="560"/>
      <c r="D2" s="560"/>
      <c r="E2" s="560"/>
      <c r="F2" s="560"/>
      <c r="G2" s="560"/>
      <c r="H2" s="560"/>
    </row>
    <row r="3" spans="1:16" s="4" customFormat="1" ht="47.25" x14ac:dyDescent="0.2">
      <c r="A3" s="2" t="s">
        <v>15</v>
      </c>
      <c r="B3" s="2" t="s">
        <v>93</v>
      </c>
      <c r="C3" s="2" t="s">
        <v>213</v>
      </c>
      <c r="D3" s="3" t="s">
        <v>4</v>
      </c>
      <c r="E3" s="132" t="s">
        <v>273</v>
      </c>
      <c r="F3" s="134" t="s">
        <v>288</v>
      </c>
      <c r="G3" s="132" t="s">
        <v>287</v>
      </c>
      <c r="H3" s="132" t="s">
        <v>271</v>
      </c>
      <c r="I3" s="214" t="s">
        <v>272</v>
      </c>
      <c r="J3" s="110"/>
      <c r="K3" s="110"/>
      <c r="L3" s="110"/>
      <c r="M3" s="1"/>
      <c r="N3" s="1"/>
      <c r="O3" s="1"/>
      <c r="P3" s="1"/>
    </row>
    <row r="4" spans="1:16" s="4" customFormat="1" x14ac:dyDescent="0.25">
      <c r="A4" s="558">
        <v>1</v>
      </c>
      <c r="B4" s="558"/>
      <c r="C4" s="558"/>
      <c r="D4" s="558"/>
      <c r="E4" s="133">
        <v>2</v>
      </c>
      <c r="F4" s="215">
        <v>3</v>
      </c>
      <c r="G4" s="133">
        <v>4</v>
      </c>
      <c r="H4" s="134" t="s">
        <v>274</v>
      </c>
      <c r="I4" s="134" t="s">
        <v>275</v>
      </c>
      <c r="J4" s="110"/>
      <c r="K4" s="110"/>
      <c r="L4" s="110"/>
      <c r="M4" s="1"/>
      <c r="N4" s="1"/>
      <c r="O4" s="1"/>
      <c r="P4" s="1"/>
    </row>
    <row r="5" spans="1:16" s="8" customFormat="1" x14ac:dyDescent="0.2">
      <c r="A5" s="277">
        <v>6</v>
      </c>
      <c r="B5" s="278"/>
      <c r="C5" s="277"/>
      <c r="D5" s="279" t="s">
        <v>269</v>
      </c>
      <c r="E5" s="280">
        <f>E12+E17+E34+E42+E47+E52+E58+E59</f>
        <v>2662117.38</v>
      </c>
      <c r="F5" s="280">
        <f>F12+F17+F34+F42+F47+F52+F58+F59</f>
        <v>3419443.0900000003</v>
      </c>
      <c r="G5" s="280">
        <f>G12+G17+G34+G42+G47+G52+G58+G59</f>
        <v>3414418.75</v>
      </c>
      <c r="H5" s="302">
        <f>G5/E5*100</f>
        <v>128.25951160726055</v>
      </c>
      <c r="I5" s="280">
        <f>G5/F5*100</f>
        <v>99.853065546998181</v>
      </c>
      <c r="J5" s="111"/>
      <c r="K5" s="111"/>
      <c r="L5" s="111"/>
      <c r="M5" s="7"/>
      <c r="N5" s="7"/>
      <c r="O5" s="7"/>
      <c r="P5" s="7"/>
    </row>
    <row r="6" spans="1:16" s="4" customFormat="1" ht="31.5" x14ac:dyDescent="0.2">
      <c r="A6" s="59"/>
      <c r="B6" s="60">
        <v>63</v>
      </c>
      <c r="C6" s="106"/>
      <c r="D6" s="250" t="s">
        <v>12</v>
      </c>
      <c r="E6" s="62">
        <f>E7+E10</f>
        <v>112570.07</v>
      </c>
      <c r="F6" s="62">
        <f>F7+F10</f>
        <v>103525.9</v>
      </c>
      <c r="G6" s="62">
        <f>G7+G10</f>
        <v>101512.59</v>
      </c>
      <c r="H6" s="84">
        <f t="shared" ref="H6:H68" si="0">G6/E6*100</f>
        <v>90.177246936063909</v>
      </c>
      <c r="I6" s="84">
        <f t="shared" ref="I6:I66" si="1">G6/F6*100</f>
        <v>98.05525960170354</v>
      </c>
      <c r="J6" s="110"/>
      <c r="K6" s="110"/>
      <c r="L6" s="110"/>
      <c r="M6" s="1"/>
      <c r="N6" s="1"/>
      <c r="O6" s="1"/>
      <c r="P6" s="1"/>
    </row>
    <row r="7" spans="1:16" s="8" customFormat="1" x14ac:dyDescent="0.2">
      <c r="A7" s="9"/>
      <c r="B7" s="10" t="s">
        <v>106</v>
      </c>
      <c r="C7" s="11"/>
      <c r="D7" s="12" t="s">
        <v>42</v>
      </c>
      <c r="E7" s="13">
        <f>E8+E9</f>
        <v>60735.4</v>
      </c>
      <c r="F7" s="13">
        <f>F9</f>
        <v>45497.53</v>
      </c>
      <c r="G7" s="13">
        <v>44219.22</v>
      </c>
      <c r="H7" s="95">
        <f t="shared" si="0"/>
        <v>72.806336996216373</v>
      </c>
      <c r="I7" s="95">
        <f t="shared" si="1"/>
        <v>97.190374950024761</v>
      </c>
      <c r="J7" s="111"/>
      <c r="K7" s="111"/>
      <c r="L7" s="111"/>
      <c r="M7" s="7"/>
      <c r="N7" s="7"/>
      <c r="O7" s="7"/>
      <c r="P7" s="7"/>
    </row>
    <row r="8" spans="1:16" s="8" customFormat="1" x14ac:dyDescent="0.2">
      <c r="A8" s="9"/>
      <c r="B8" s="15" t="s">
        <v>279</v>
      </c>
      <c r="C8" s="35"/>
      <c r="D8" s="16" t="s">
        <v>280</v>
      </c>
      <c r="E8" s="17">
        <v>500</v>
      </c>
      <c r="F8" s="17">
        <v>0</v>
      </c>
      <c r="G8" s="17">
        <v>0</v>
      </c>
      <c r="H8" s="93">
        <v>0</v>
      </c>
      <c r="I8" s="93">
        <v>0</v>
      </c>
      <c r="J8" s="111"/>
      <c r="K8" s="111"/>
      <c r="L8" s="111"/>
      <c r="M8" s="7"/>
      <c r="N8" s="7"/>
      <c r="O8" s="7"/>
      <c r="P8" s="7"/>
    </row>
    <row r="9" spans="1:16" s="4" customFormat="1" x14ac:dyDescent="0.2">
      <c r="A9" s="14"/>
      <c r="B9" s="15" t="s">
        <v>100</v>
      </c>
      <c r="C9" s="14"/>
      <c r="D9" s="16" t="s">
        <v>99</v>
      </c>
      <c r="E9" s="17">
        <v>60235.4</v>
      </c>
      <c r="F9" s="17">
        <v>45497.53</v>
      </c>
      <c r="G9" s="17">
        <v>44219.22</v>
      </c>
      <c r="H9" s="93">
        <f t="shared" si="0"/>
        <v>73.410685410904549</v>
      </c>
      <c r="I9" s="93">
        <f t="shared" si="1"/>
        <v>97.190374950024761</v>
      </c>
      <c r="J9" s="110"/>
      <c r="K9" s="111"/>
      <c r="L9" s="110"/>
      <c r="M9" s="1"/>
      <c r="N9" s="1"/>
      <c r="O9" s="1"/>
      <c r="P9" s="1"/>
    </row>
    <row r="10" spans="1:16" s="4" customFormat="1" ht="31.5" x14ac:dyDescent="0.2">
      <c r="A10" s="14"/>
      <c r="B10" s="10" t="s">
        <v>101</v>
      </c>
      <c r="C10" s="9"/>
      <c r="D10" s="12" t="s">
        <v>108</v>
      </c>
      <c r="E10" s="13">
        <f>E11</f>
        <v>51834.67</v>
      </c>
      <c r="F10" s="13">
        <v>58028.37</v>
      </c>
      <c r="G10" s="13">
        <v>57293.37</v>
      </c>
      <c r="H10" s="95">
        <f t="shared" si="0"/>
        <v>110.53098244861982</v>
      </c>
      <c r="I10" s="95">
        <f t="shared" si="1"/>
        <v>98.733378173469291</v>
      </c>
      <c r="J10" s="110"/>
      <c r="K10" s="111"/>
      <c r="L10" s="110"/>
      <c r="M10" s="1"/>
      <c r="N10" s="1"/>
      <c r="O10" s="1"/>
      <c r="P10" s="1"/>
    </row>
    <row r="11" spans="1:16" s="8" customFormat="1" ht="31.5" x14ac:dyDescent="0.2">
      <c r="A11" s="14"/>
      <c r="B11" s="15" t="s">
        <v>102</v>
      </c>
      <c r="C11" s="14"/>
      <c r="D11" s="16" t="s">
        <v>103</v>
      </c>
      <c r="E11" s="17">
        <v>51834.67</v>
      </c>
      <c r="F11" s="17">
        <v>58028.37</v>
      </c>
      <c r="G11" s="17">
        <v>57293.37</v>
      </c>
      <c r="H11" s="93">
        <f t="shared" si="0"/>
        <v>110.53098244861982</v>
      </c>
      <c r="I11" s="93">
        <f t="shared" si="1"/>
        <v>98.733378173469291</v>
      </c>
      <c r="J11" s="111"/>
      <c r="K11" s="111"/>
      <c r="L11" s="111"/>
      <c r="M11" s="7"/>
      <c r="N11" s="7"/>
      <c r="O11" s="7"/>
      <c r="P11" s="7"/>
    </row>
    <row r="12" spans="1:16" s="8" customFormat="1" x14ac:dyDescent="0.2">
      <c r="A12" s="18"/>
      <c r="B12" s="19"/>
      <c r="C12" s="20">
        <v>52</v>
      </c>
      <c r="D12" s="21" t="s">
        <v>16</v>
      </c>
      <c r="E12" s="22">
        <f>E6</f>
        <v>112570.07</v>
      </c>
      <c r="F12" s="22">
        <f>F6</f>
        <v>103525.9</v>
      </c>
      <c r="G12" s="22">
        <f>G6</f>
        <v>101512.59</v>
      </c>
      <c r="H12" s="303">
        <f t="shared" si="0"/>
        <v>90.177246936063909</v>
      </c>
      <c r="I12" s="303">
        <f t="shared" si="1"/>
        <v>98.05525960170354</v>
      </c>
      <c r="J12" s="111"/>
      <c r="K12" s="111"/>
      <c r="L12" s="111"/>
      <c r="M12" s="7"/>
      <c r="N12" s="7"/>
      <c r="O12" s="7"/>
      <c r="P12" s="7"/>
    </row>
    <row r="13" spans="1:16" s="8" customFormat="1" x14ac:dyDescent="0.2">
      <c r="A13" s="245">
        <v>6</v>
      </c>
      <c r="B13" s="246"/>
      <c r="C13" s="245"/>
      <c r="D13" s="247" t="s">
        <v>1</v>
      </c>
      <c r="E13" s="244">
        <v>0</v>
      </c>
      <c r="F13" s="244">
        <f>F14</f>
        <v>180485.23</v>
      </c>
      <c r="G13" s="244">
        <v>180947.29</v>
      </c>
      <c r="H13" s="304">
        <v>0</v>
      </c>
      <c r="I13" s="304">
        <f t="shared" si="1"/>
        <v>100.25600986850836</v>
      </c>
      <c r="J13" s="111"/>
      <c r="K13" s="111"/>
      <c r="L13" s="111"/>
      <c r="M13" s="7"/>
      <c r="N13" s="7"/>
      <c r="O13" s="7"/>
      <c r="P13" s="7"/>
    </row>
    <row r="14" spans="1:16" s="8" customFormat="1" ht="31.5" x14ac:dyDescent="0.2">
      <c r="A14" s="59"/>
      <c r="B14" s="252">
        <v>63</v>
      </c>
      <c r="C14" s="221"/>
      <c r="D14" s="250" t="s">
        <v>12</v>
      </c>
      <c r="E14" s="251">
        <v>0</v>
      </c>
      <c r="F14" s="251">
        <f>F15</f>
        <v>180485.23</v>
      </c>
      <c r="G14" s="251">
        <v>180947.29</v>
      </c>
      <c r="H14" s="84">
        <v>0</v>
      </c>
      <c r="I14" s="84">
        <f t="shared" si="1"/>
        <v>100.25600986850836</v>
      </c>
      <c r="J14" s="111"/>
      <c r="K14" s="111"/>
      <c r="L14" s="111"/>
      <c r="M14" s="7"/>
      <c r="N14" s="7"/>
      <c r="O14" s="7"/>
      <c r="P14" s="7"/>
    </row>
    <row r="15" spans="1:16" s="8" customFormat="1" x14ac:dyDescent="0.2">
      <c r="A15" s="23"/>
      <c r="B15" s="24">
        <v>638</v>
      </c>
      <c r="C15" s="25"/>
      <c r="D15" s="26" t="s">
        <v>230</v>
      </c>
      <c r="E15" s="27">
        <v>0</v>
      </c>
      <c r="F15" s="27">
        <f>F16</f>
        <v>180485.23</v>
      </c>
      <c r="G15" s="27">
        <v>180947.29</v>
      </c>
      <c r="H15" s="95">
        <v>0</v>
      </c>
      <c r="I15" s="95">
        <f t="shared" si="1"/>
        <v>100.25600986850836</v>
      </c>
      <c r="J15" s="111"/>
      <c r="K15" s="111"/>
      <c r="L15" s="111"/>
      <c r="M15" s="7"/>
      <c r="N15" s="7"/>
      <c r="O15" s="7"/>
      <c r="P15" s="7"/>
    </row>
    <row r="16" spans="1:16" s="8" customFormat="1" x14ac:dyDescent="0.2">
      <c r="A16" s="23"/>
      <c r="B16" s="30">
        <v>6381</v>
      </c>
      <c r="C16" s="217"/>
      <c r="D16" s="31" t="s">
        <v>231</v>
      </c>
      <c r="E16" s="32">
        <v>0</v>
      </c>
      <c r="F16" s="33">
        <v>180485.23</v>
      </c>
      <c r="G16" s="32">
        <v>180947.29</v>
      </c>
      <c r="H16" s="93">
        <v>0</v>
      </c>
      <c r="I16" s="93">
        <f t="shared" si="1"/>
        <v>100.25600986850836</v>
      </c>
      <c r="J16" s="111"/>
      <c r="K16" s="111"/>
      <c r="L16" s="111"/>
      <c r="M16" s="7"/>
      <c r="N16" s="7"/>
      <c r="O16" s="7"/>
      <c r="P16" s="7"/>
    </row>
    <row r="17" spans="1:16" s="8" customFormat="1" x14ac:dyDescent="0.2">
      <c r="A17" s="18"/>
      <c r="B17" s="19"/>
      <c r="C17" s="20">
        <v>51</v>
      </c>
      <c r="D17" s="220" t="s">
        <v>232</v>
      </c>
      <c r="E17" s="22">
        <v>0</v>
      </c>
      <c r="F17" s="22">
        <f>F13</f>
        <v>180485.23</v>
      </c>
      <c r="G17" s="22">
        <v>180947.29</v>
      </c>
      <c r="H17" s="303">
        <v>0</v>
      </c>
      <c r="I17" s="303">
        <f t="shared" si="1"/>
        <v>100.25600986850836</v>
      </c>
      <c r="J17" s="111"/>
      <c r="K17" s="111"/>
      <c r="L17" s="111"/>
      <c r="M17" s="7"/>
      <c r="N17" s="7"/>
      <c r="O17" s="7"/>
      <c r="P17" s="7"/>
    </row>
    <row r="18" spans="1:16" s="8" customFormat="1" x14ac:dyDescent="0.2">
      <c r="A18" s="245">
        <v>6</v>
      </c>
      <c r="B18" s="246"/>
      <c r="C18" s="245"/>
      <c r="D18" s="247" t="s">
        <v>1</v>
      </c>
      <c r="E18" s="244">
        <f>E22+E28+E25+E31</f>
        <v>814567.86</v>
      </c>
      <c r="F18" s="244">
        <f>F19+F22+F25+F28+F31</f>
        <v>943910.3</v>
      </c>
      <c r="G18" s="244">
        <f>G19+G22+G25+G28+G31</f>
        <v>957043.17</v>
      </c>
      <c r="H18" s="304">
        <f t="shared" si="0"/>
        <v>117.49090738738452</v>
      </c>
      <c r="I18" s="304">
        <f t="shared" si="1"/>
        <v>101.39132606138529</v>
      </c>
      <c r="J18" s="111"/>
      <c r="K18" s="111"/>
      <c r="L18" s="111"/>
      <c r="M18" s="7"/>
      <c r="N18" s="7"/>
      <c r="O18" s="7"/>
      <c r="P18" s="7"/>
    </row>
    <row r="19" spans="1:16" s="8" customFormat="1" ht="31.5" x14ac:dyDescent="0.2">
      <c r="A19" s="360"/>
      <c r="B19" s="252">
        <v>63</v>
      </c>
      <c r="C19" s="221"/>
      <c r="D19" s="250" t="s">
        <v>12</v>
      </c>
      <c r="E19" s="251">
        <v>0</v>
      </c>
      <c r="F19" s="251">
        <v>113956.55</v>
      </c>
      <c r="G19" s="251">
        <v>114494.49</v>
      </c>
      <c r="H19" s="84">
        <v>0</v>
      </c>
      <c r="I19" s="84">
        <f>G19/F19*100</f>
        <v>100.47205711299614</v>
      </c>
      <c r="J19" s="111"/>
      <c r="K19" s="111"/>
      <c r="L19" s="111"/>
      <c r="M19" s="7"/>
      <c r="N19" s="7"/>
      <c r="O19" s="7"/>
      <c r="P19" s="7"/>
    </row>
    <row r="20" spans="1:16" s="8" customFormat="1" x14ac:dyDescent="0.2">
      <c r="A20" s="360"/>
      <c r="B20" s="24">
        <v>638</v>
      </c>
      <c r="C20" s="25"/>
      <c r="D20" s="26" t="s">
        <v>230</v>
      </c>
      <c r="E20" s="77">
        <v>0</v>
      </c>
      <c r="F20" s="27">
        <v>113956.55</v>
      </c>
      <c r="G20" s="27">
        <v>114494.49</v>
      </c>
      <c r="H20" s="95">
        <v>0</v>
      </c>
      <c r="I20" s="95">
        <f t="shared" ref="I20:I21" si="2">G20/F20*100</f>
        <v>100.47205711299614</v>
      </c>
      <c r="J20" s="111"/>
      <c r="K20" s="111"/>
      <c r="L20" s="111"/>
      <c r="M20" s="7"/>
      <c r="N20" s="7"/>
      <c r="O20" s="7"/>
      <c r="P20" s="7"/>
    </row>
    <row r="21" spans="1:16" s="8" customFormat="1" x14ac:dyDescent="0.2">
      <c r="A21" s="360"/>
      <c r="B21" s="30">
        <v>6381</v>
      </c>
      <c r="C21" s="217"/>
      <c r="D21" s="31" t="s">
        <v>231</v>
      </c>
      <c r="E21" s="33">
        <v>0</v>
      </c>
      <c r="F21" s="32">
        <v>113956.55</v>
      </c>
      <c r="G21" s="32">
        <v>114494.49</v>
      </c>
      <c r="H21" s="95">
        <v>0</v>
      </c>
      <c r="I21" s="95">
        <f t="shared" si="2"/>
        <v>100.47205711299614</v>
      </c>
      <c r="J21" s="111"/>
      <c r="K21" s="111"/>
      <c r="L21" s="111"/>
      <c r="M21" s="7"/>
      <c r="N21" s="7"/>
      <c r="O21" s="7"/>
      <c r="P21" s="7"/>
    </row>
    <row r="22" spans="1:16" s="29" customFormat="1" x14ac:dyDescent="0.2">
      <c r="A22" s="59"/>
      <c r="B22" s="252">
        <v>64</v>
      </c>
      <c r="C22" s="221"/>
      <c r="D22" s="250" t="s">
        <v>36</v>
      </c>
      <c r="E22" s="251">
        <v>694.73</v>
      </c>
      <c r="F22" s="251">
        <v>590.23</v>
      </c>
      <c r="G22" s="251">
        <v>835.46</v>
      </c>
      <c r="H22" s="84">
        <f t="shared" si="0"/>
        <v>120.25679040778432</v>
      </c>
      <c r="I22" s="84">
        <f t="shared" si="1"/>
        <v>141.54821001982279</v>
      </c>
      <c r="J22" s="112"/>
      <c r="K22" s="112"/>
      <c r="L22" s="112"/>
      <c r="M22" s="28"/>
      <c r="N22" s="28"/>
      <c r="O22" s="28"/>
      <c r="P22" s="28"/>
    </row>
    <row r="23" spans="1:16" s="29" customFormat="1" x14ac:dyDescent="0.2">
      <c r="A23" s="23"/>
      <c r="B23" s="24">
        <v>641</v>
      </c>
      <c r="C23" s="25"/>
      <c r="D23" s="26" t="s">
        <v>37</v>
      </c>
      <c r="E23" s="77">
        <v>694.73</v>
      </c>
      <c r="F23" s="77">
        <v>590.23</v>
      </c>
      <c r="G23" s="33">
        <v>835.46</v>
      </c>
      <c r="H23" s="93">
        <f t="shared" si="0"/>
        <v>120.25679040778432</v>
      </c>
      <c r="I23" s="93">
        <f t="shared" si="1"/>
        <v>141.54821001982279</v>
      </c>
      <c r="J23" s="112"/>
      <c r="K23" s="112"/>
      <c r="L23" s="112"/>
      <c r="M23" s="28"/>
      <c r="N23" s="28"/>
      <c r="O23" s="28"/>
      <c r="P23" s="28"/>
    </row>
    <row r="24" spans="1:16" s="29" customFormat="1" x14ac:dyDescent="0.2">
      <c r="A24" s="23"/>
      <c r="B24" s="30">
        <v>6413</v>
      </c>
      <c r="C24" s="25"/>
      <c r="D24" s="31" t="s">
        <v>111</v>
      </c>
      <c r="E24" s="33">
        <v>694.73</v>
      </c>
      <c r="F24" s="33">
        <v>590.23</v>
      </c>
      <c r="G24" s="33">
        <v>835.46</v>
      </c>
      <c r="H24" s="93">
        <f t="shared" si="0"/>
        <v>120.25679040778432</v>
      </c>
      <c r="I24" s="93">
        <f t="shared" si="1"/>
        <v>141.54821001982279</v>
      </c>
      <c r="J24" s="112"/>
      <c r="K24" s="112"/>
      <c r="L24" s="112"/>
      <c r="M24" s="28"/>
      <c r="N24" s="28"/>
      <c r="O24" s="28"/>
      <c r="P24" s="28"/>
    </row>
    <row r="25" spans="1:16" s="8" customFormat="1" x14ac:dyDescent="0.2">
      <c r="A25" s="70"/>
      <c r="B25" s="253">
        <v>65</v>
      </c>
      <c r="C25" s="221"/>
      <c r="D25" s="254" t="s">
        <v>115</v>
      </c>
      <c r="E25" s="84">
        <v>2920</v>
      </c>
      <c r="F25" s="84">
        <v>2800</v>
      </c>
      <c r="G25" s="84">
        <v>3146.42</v>
      </c>
      <c r="H25" s="84">
        <f t="shared" si="0"/>
        <v>107.75410958904111</v>
      </c>
      <c r="I25" s="84">
        <f t="shared" si="1"/>
        <v>112.37214285714285</v>
      </c>
      <c r="J25" s="111"/>
      <c r="K25" s="111"/>
      <c r="L25" s="111"/>
      <c r="M25" s="7"/>
      <c r="N25" s="7"/>
      <c r="O25" s="7"/>
      <c r="P25" s="7"/>
    </row>
    <row r="26" spans="1:16" s="8" customFormat="1" x14ac:dyDescent="0.2">
      <c r="A26" s="14"/>
      <c r="B26" s="39">
        <v>652</v>
      </c>
      <c r="C26" s="40"/>
      <c r="D26" s="26" t="s">
        <v>39</v>
      </c>
      <c r="E26" s="6">
        <v>2920</v>
      </c>
      <c r="F26" s="6">
        <v>2800</v>
      </c>
      <c r="G26" s="6">
        <v>3146.42</v>
      </c>
      <c r="H26" s="95">
        <f t="shared" si="0"/>
        <v>107.75410958904111</v>
      </c>
      <c r="I26" s="95">
        <f t="shared" si="1"/>
        <v>112.37214285714285</v>
      </c>
      <c r="J26" s="111"/>
      <c r="K26" s="111"/>
      <c r="L26" s="111"/>
      <c r="M26" s="7"/>
      <c r="N26" s="7"/>
      <c r="O26" s="7"/>
      <c r="P26" s="7"/>
    </row>
    <row r="27" spans="1:16" s="8" customFormat="1" x14ac:dyDescent="0.2">
      <c r="A27" s="14"/>
      <c r="B27" s="41">
        <v>6526</v>
      </c>
      <c r="C27" s="42"/>
      <c r="D27" s="31" t="s">
        <v>40</v>
      </c>
      <c r="E27" s="34">
        <v>2920</v>
      </c>
      <c r="F27" s="34">
        <v>2800</v>
      </c>
      <c r="G27" s="34">
        <v>3146.42</v>
      </c>
      <c r="H27" s="93">
        <f t="shared" si="0"/>
        <v>107.75410958904111</v>
      </c>
      <c r="I27" s="93">
        <f t="shared" si="1"/>
        <v>112.37214285714285</v>
      </c>
      <c r="J27" s="111"/>
      <c r="K27" s="111"/>
      <c r="L27" s="111"/>
      <c r="M27" s="7"/>
      <c r="N27" s="7"/>
      <c r="O27" s="7"/>
      <c r="P27" s="7"/>
    </row>
    <row r="28" spans="1:16" s="8" customFormat="1" ht="31.5" x14ac:dyDescent="0.2">
      <c r="A28" s="59"/>
      <c r="B28" s="60">
        <v>66</v>
      </c>
      <c r="C28" s="106"/>
      <c r="D28" s="250" t="s">
        <v>9</v>
      </c>
      <c r="E28" s="84">
        <f>E29</f>
        <v>810953.13</v>
      </c>
      <c r="F28" s="84">
        <v>820000</v>
      </c>
      <c r="G28" s="84">
        <v>832003.28</v>
      </c>
      <c r="H28" s="84">
        <f t="shared" si="0"/>
        <v>102.59572954604663</v>
      </c>
      <c r="I28" s="84">
        <f t="shared" si="1"/>
        <v>101.46381463414636</v>
      </c>
      <c r="J28" s="111"/>
      <c r="K28" s="111"/>
      <c r="L28" s="111"/>
      <c r="M28" s="7"/>
      <c r="N28" s="7"/>
      <c r="O28" s="7"/>
      <c r="P28" s="7"/>
    </row>
    <row r="29" spans="1:16" s="8" customFormat="1" ht="31.5" x14ac:dyDescent="0.2">
      <c r="A29" s="9"/>
      <c r="B29" s="10" t="s">
        <v>107</v>
      </c>
      <c r="C29" s="11"/>
      <c r="D29" s="12" t="s">
        <v>38</v>
      </c>
      <c r="E29" s="6">
        <v>810953.13</v>
      </c>
      <c r="F29" s="6">
        <v>820000</v>
      </c>
      <c r="G29" s="6">
        <v>832003.28</v>
      </c>
      <c r="H29" s="95">
        <f t="shared" si="0"/>
        <v>102.59572954604663</v>
      </c>
      <c r="I29" s="95">
        <f t="shared" si="1"/>
        <v>101.46381463414636</v>
      </c>
      <c r="J29" s="111"/>
      <c r="K29" s="111"/>
      <c r="L29" s="111"/>
      <c r="M29" s="7"/>
      <c r="N29" s="7"/>
      <c r="O29" s="7"/>
      <c r="P29" s="7"/>
    </row>
    <row r="30" spans="1:16" s="8" customFormat="1" x14ac:dyDescent="0.2">
      <c r="A30" s="14"/>
      <c r="B30" s="15" t="s">
        <v>104</v>
      </c>
      <c r="C30" s="35"/>
      <c r="D30" s="16" t="s">
        <v>105</v>
      </c>
      <c r="E30" s="34">
        <v>810953.13</v>
      </c>
      <c r="F30" s="34">
        <v>820000</v>
      </c>
      <c r="G30" s="34">
        <v>832003.28300000005</v>
      </c>
      <c r="H30" s="93">
        <f t="shared" si="0"/>
        <v>102.59572991598172</v>
      </c>
      <c r="I30" s="93">
        <f t="shared" si="1"/>
        <v>101.46381500000001</v>
      </c>
      <c r="J30" s="111"/>
      <c r="K30" s="111"/>
      <c r="L30" s="111"/>
      <c r="M30" s="7"/>
      <c r="N30" s="7"/>
      <c r="O30" s="7"/>
      <c r="P30" s="7"/>
    </row>
    <row r="31" spans="1:16" s="8" customFormat="1" x14ac:dyDescent="0.2">
      <c r="A31" s="70"/>
      <c r="B31" s="255">
        <v>68</v>
      </c>
      <c r="C31" s="223"/>
      <c r="D31" s="250" t="s">
        <v>187</v>
      </c>
      <c r="E31" s="84">
        <v>0</v>
      </c>
      <c r="F31" s="84">
        <v>6563.52</v>
      </c>
      <c r="G31" s="84">
        <v>6563.52</v>
      </c>
      <c r="H31" s="84">
        <v>0</v>
      </c>
      <c r="I31" s="84">
        <f t="shared" si="1"/>
        <v>100</v>
      </c>
      <c r="J31" s="111"/>
      <c r="K31" s="111"/>
      <c r="L31" s="111"/>
      <c r="M31" s="7"/>
      <c r="N31" s="7"/>
      <c r="O31" s="7"/>
      <c r="P31" s="7"/>
    </row>
    <row r="32" spans="1:16" s="8" customFormat="1" x14ac:dyDescent="0.2">
      <c r="A32" s="14"/>
      <c r="B32" s="39">
        <v>683</v>
      </c>
      <c r="C32" s="40"/>
      <c r="D32" s="26" t="s">
        <v>187</v>
      </c>
      <c r="E32" s="6">
        <v>0</v>
      </c>
      <c r="F32" s="6">
        <v>6563.52</v>
      </c>
      <c r="G32" s="6">
        <v>6563.52</v>
      </c>
      <c r="H32" s="95">
        <v>0</v>
      </c>
      <c r="I32" s="95">
        <f t="shared" si="1"/>
        <v>100</v>
      </c>
      <c r="J32" s="111"/>
      <c r="K32" s="111"/>
      <c r="L32" s="111"/>
      <c r="M32" s="7"/>
      <c r="N32" s="7"/>
      <c r="O32" s="7"/>
      <c r="P32" s="7"/>
    </row>
    <row r="33" spans="1:16" s="8" customFormat="1" x14ac:dyDescent="0.2">
      <c r="A33" s="14"/>
      <c r="B33" s="41">
        <v>6831</v>
      </c>
      <c r="C33" s="42"/>
      <c r="D33" s="31" t="s">
        <v>187</v>
      </c>
      <c r="E33" s="34">
        <v>0</v>
      </c>
      <c r="F33" s="34">
        <v>6563.52</v>
      </c>
      <c r="G33" s="34">
        <v>6563.52</v>
      </c>
      <c r="H33" s="93">
        <v>0</v>
      </c>
      <c r="I33" s="93">
        <f t="shared" si="1"/>
        <v>100</v>
      </c>
      <c r="J33" s="111"/>
      <c r="K33" s="111"/>
      <c r="L33" s="111"/>
      <c r="M33" s="7"/>
      <c r="N33" s="7"/>
      <c r="O33" s="7"/>
      <c r="P33" s="7"/>
    </row>
    <row r="34" spans="1:16" s="8" customFormat="1" x14ac:dyDescent="0.2">
      <c r="A34" s="36"/>
      <c r="B34" s="37"/>
      <c r="C34" s="20">
        <v>31</v>
      </c>
      <c r="D34" s="21" t="s">
        <v>18</v>
      </c>
      <c r="E34" s="22">
        <f>E28+E22+E25+E31</f>
        <v>814567.86</v>
      </c>
      <c r="F34" s="22">
        <f>F18</f>
        <v>943910.3</v>
      </c>
      <c r="G34" s="22">
        <f>G18</f>
        <v>957043.17</v>
      </c>
      <c r="H34" s="303">
        <f t="shared" si="0"/>
        <v>117.49090738738452</v>
      </c>
      <c r="I34" s="303">
        <f t="shared" si="1"/>
        <v>101.39132606138529</v>
      </c>
      <c r="J34" s="111"/>
      <c r="K34" s="111"/>
      <c r="L34" s="111"/>
      <c r="M34" s="7"/>
      <c r="N34" s="7"/>
      <c r="O34" s="7"/>
      <c r="P34" s="7"/>
    </row>
    <row r="35" spans="1:16" s="8" customFormat="1" x14ac:dyDescent="0.2">
      <c r="A35" s="245">
        <v>6</v>
      </c>
      <c r="B35" s="246"/>
      <c r="C35" s="245"/>
      <c r="D35" s="247" t="s">
        <v>1</v>
      </c>
      <c r="E35" s="244">
        <f>E36+E39</f>
        <v>1652228.76</v>
      </c>
      <c r="F35" s="244">
        <f>F36+F39</f>
        <v>1989300</v>
      </c>
      <c r="G35" s="244">
        <f>G36+G39</f>
        <v>1974743.17</v>
      </c>
      <c r="H35" s="304">
        <f t="shared" si="0"/>
        <v>119.51996102525173</v>
      </c>
      <c r="I35" s="304">
        <f t="shared" si="1"/>
        <v>99.268243603277526</v>
      </c>
      <c r="J35" s="111"/>
      <c r="K35" s="111"/>
      <c r="L35" s="111"/>
      <c r="M35" s="7"/>
      <c r="N35" s="7"/>
      <c r="O35" s="7"/>
      <c r="P35" s="7"/>
    </row>
    <row r="36" spans="1:16" s="29" customFormat="1" x14ac:dyDescent="0.2">
      <c r="A36" s="105"/>
      <c r="B36" s="253">
        <v>65</v>
      </c>
      <c r="C36" s="221"/>
      <c r="D36" s="254" t="s">
        <v>115</v>
      </c>
      <c r="E36" s="251">
        <v>31673.9</v>
      </c>
      <c r="F36" s="251">
        <v>219300</v>
      </c>
      <c r="G36" s="251">
        <v>221413.91</v>
      </c>
      <c r="H36" s="84">
        <f t="shared" si="0"/>
        <v>699.04214511001169</v>
      </c>
      <c r="I36" s="84">
        <f t="shared" si="1"/>
        <v>100.96393524851801</v>
      </c>
      <c r="J36" s="112"/>
      <c r="K36" s="112"/>
      <c r="L36" s="112"/>
      <c r="M36" s="28"/>
      <c r="N36" s="28"/>
      <c r="O36" s="28"/>
      <c r="P36" s="28"/>
    </row>
    <row r="37" spans="1:16" s="29" customFormat="1" x14ac:dyDescent="0.2">
      <c r="A37" s="38"/>
      <c r="B37" s="39">
        <v>652</v>
      </c>
      <c r="C37" s="40"/>
      <c r="D37" s="26" t="s">
        <v>39</v>
      </c>
      <c r="E37" s="27">
        <v>31673.9</v>
      </c>
      <c r="F37" s="27">
        <v>219300</v>
      </c>
      <c r="G37" s="27">
        <v>221413.91</v>
      </c>
      <c r="H37" s="95">
        <f t="shared" si="0"/>
        <v>699.04214511001169</v>
      </c>
      <c r="I37" s="95">
        <f t="shared" si="1"/>
        <v>100.96393524851801</v>
      </c>
      <c r="J37" s="112"/>
      <c r="K37" s="112"/>
      <c r="L37" s="112"/>
      <c r="M37" s="28"/>
      <c r="N37" s="28"/>
      <c r="O37" s="28"/>
      <c r="P37" s="28"/>
    </row>
    <row r="38" spans="1:16" s="8" customFormat="1" x14ac:dyDescent="0.2">
      <c r="A38" s="38"/>
      <c r="B38" s="41">
        <v>6526</v>
      </c>
      <c r="C38" s="42"/>
      <c r="D38" s="31" t="s">
        <v>40</v>
      </c>
      <c r="E38" s="32">
        <v>31673.9</v>
      </c>
      <c r="F38" s="32">
        <v>219300</v>
      </c>
      <c r="G38" s="32">
        <v>221413.91</v>
      </c>
      <c r="H38" s="93">
        <f t="shared" si="0"/>
        <v>699.04214511001169</v>
      </c>
      <c r="I38" s="93">
        <f t="shared" si="1"/>
        <v>100.96393524851801</v>
      </c>
      <c r="J38" s="111"/>
      <c r="K38" s="111"/>
      <c r="L38" s="111"/>
      <c r="M38" s="7"/>
      <c r="N38" s="7"/>
      <c r="O38" s="7"/>
      <c r="P38" s="7"/>
    </row>
    <row r="39" spans="1:16" s="8" customFormat="1" ht="31.5" x14ac:dyDescent="0.2">
      <c r="A39" s="9"/>
      <c r="B39" s="10">
        <v>67</v>
      </c>
      <c r="C39" s="11"/>
      <c r="D39" s="12" t="s">
        <v>5</v>
      </c>
      <c r="E39" s="13">
        <v>1620554.86</v>
      </c>
      <c r="F39" s="13">
        <v>1770000</v>
      </c>
      <c r="G39" s="13">
        <v>1753329.26</v>
      </c>
      <c r="H39" s="95">
        <f t="shared" si="0"/>
        <v>108.19314441474693</v>
      </c>
      <c r="I39" s="95">
        <f t="shared" si="1"/>
        <v>99.058150282485883</v>
      </c>
      <c r="J39" s="111"/>
      <c r="K39" s="111"/>
      <c r="L39" s="111"/>
      <c r="M39" s="7"/>
      <c r="N39" s="7"/>
      <c r="O39" s="7"/>
      <c r="P39" s="7"/>
    </row>
    <row r="40" spans="1:16" s="8" customFormat="1" ht="47.25" x14ac:dyDescent="0.2">
      <c r="A40" s="9"/>
      <c r="B40" s="10" t="s">
        <v>225</v>
      </c>
      <c r="C40" s="11"/>
      <c r="D40" s="12" t="s">
        <v>35</v>
      </c>
      <c r="E40" s="13">
        <v>1620554.86</v>
      </c>
      <c r="F40" s="13">
        <v>1770000</v>
      </c>
      <c r="G40" s="13">
        <v>1753329.26</v>
      </c>
      <c r="H40" s="95">
        <f t="shared" si="0"/>
        <v>108.19314441474693</v>
      </c>
      <c r="I40" s="95">
        <f t="shared" si="1"/>
        <v>99.058150282485883</v>
      </c>
      <c r="J40" s="111"/>
      <c r="K40" s="111"/>
      <c r="L40" s="111"/>
      <c r="M40" s="7"/>
      <c r="N40" s="7"/>
      <c r="O40" s="7"/>
      <c r="P40" s="7"/>
    </row>
    <row r="41" spans="1:16" s="8" customFormat="1" x14ac:dyDescent="0.2">
      <c r="A41" s="14"/>
      <c r="B41" s="43">
        <v>6731</v>
      </c>
      <c r="C41" s="44"/>
      <c r="D41" s="45" t="s">
        <v>41</v>
      </c>
      <c r="E41" s="17">
        <v>1620554.86</v>
      </c>
      <c r="F41" s="17">
        <v>1770000</v>
      </c>
      <c r="G41" s="17">
        <v>1753329.26</v>
      </c>
      <c r="H41" s="93">
        <f t="shared" si="0"/>
        <v>108.19314441474693</v>
      </c>
      <c r="I41" s="93">
        <f t="shared" si="1"/>
        <v>99.058150282485883</v>
      </c>
      <c r="J41" s="111"/>
      <c r="K41" s="111"/>
      <c r="L41" s="111"/>
      <c r="M41" s="7"/>
      <c r="N41" s="7"/>
      <c r="O41" s="7"/>
      <c r="P41" s="7"/>
    </row>
    <row r="42" spans="1:16" s="8" customFormat="1" x14ac:dyDescent="0.2">
      <c r="A42" s="46"/>
      <c r="B42" s="47"/>
      <c r="C42" s="20">
        <v>43</v>
      </c>
      <c r="D42" s="21" t="s">
        <v>17</v>
      </c>
      <c r="E42" s="22">
        <f>E36+E39</f>
        <v>1652228.76</v>
      </c>
      <c r="F42" s="22">
        <f>F36+F39</f>
        <v>1989300</v>
      </c>
      <c r="G42" s="22">
        <f>G36+G39</f>
        <v>1974743.17</v>
      </c>
      <c r="H42" s="303">
        <f t="shared" si="0"/>
        <v>119.51996102525173</v>
      </c>
      <c r="I42" s="303">
        <f t="shared" si="1"/>
        <v>99.268243603277526</v>
      </c>
      <c r="J42" s="111"/>
      <c r="K42" s="111"/>
      <c r="L42" s="111"/>
      <c r="M42" s="7"/>
      <c r="N42" s="7"/>
      <c r="O42" s="7"/>
      <c r="P42" s="7"/>
    </row>
    <row r="43" spans="1:16" s="8" customFormat="1" x14ac:dyDescent="0.2">
      <c r="A43" s="245">
        <v>6</v>
      </c>
      <c r="B43" s="246"/>
      <c r="C43" s="245"/>
      <c r="D43" s="247" t="s">
        <v>1</v>
      </c>
      <c r="E43" s="244">
        <f t="shared" ref="E43" si="3">E44</f>
        <v>790</v>
      </c>
      <c r="F43" s="244">
        <v>329.56</v>
      </c>
      <c r="G43" s="244">
        <v>929.56</v>
      </c>
      <c r="H43" s="304">
        <f t="shared" si="0"/>
        <v>117.66582278481013</v>
      </c>
      <c r="I43" s="304">
        <f t="shared" si="1"/>
        <v>282.06092972448113</v>
      </c>
      <c r="J43" s="111"/>
      <c r="K43" s="111"/>
      <c r="L43" s="111"/>
      <c r="M43" s="7"/>
      <c r="N43" s="7"/>
      <c r="O43" s="7"/>
      <c r="P43" s="7"/>
    </row>
    <row r="44" spans="1:16" s="8" customFormat="1" ht="31.5" x14ac:dyDescent="0.2">
      <c r="A44" s="248"/>
      <c r="B44" s="249">
        <v>66</v>
      </c>
      <c r="C44" s="248"/>
      <c r="D44" s="250" t="s">
        <v>9</v>
      </c>
      <c r="E44" s="251">
        <f t="shared" ref="E44" si="4">E45</f>
        <v>790</v>
      </c>
      <c r="F44" s="251">
        <v>329.56</v>
      </c>
      <c r="G44" s="251">
        <v>929.56</v>
      </c>
      <c r="H44" s="84">
        <f t="shared" si="0"/>
        <v>117.66582278481013</v>
      </c>
      <c r="I44" s="84">
        <f t="shared" si="1"/>
        <v>282.06092972448113</v>
      </c>
      <c r="J44" s="111"/>
      <c r="K44" s="111"/>
      <c r="L44" s="111"/>
      <c r="M44" s="7"/>
      <c r="N44" s="7"/>
      <c r="O44" s="7"/>
      <c r="P44" s="7"/>
    </row>
    <row r="45" spans="1:16" s="4" customFormat="1" ht="47.25" x14ac:dyDescent="0.2">
      <c r="A45" s="9"/>
      <c r="B45" s="48">
        <v>663</v>
      </c>
      <c r="C45" s="49"/>
      <c r="D45" s="50" t="s">
        <v>109</v>
      </c>
      <c r="E45" s="51">
        <v>790</v>
      </c>
      <c r="F45" s="51">
        <v>329.56</v>
      </c>
      <c r="G45" s="51">
        <v>929.56</v>
      </c>
      <c r="H45" s="95">
        <f t="shared" si="0"/>
        <v>117.66582278481013</v>
      </c>
      <c r="I45" s="95">
        <f t="shared" si="1"/>
        <v>282.06092972448113</v>
      </c>
      <c r="J45" s="110"/>
      <c r="K45" s="110"/>
      <c r="L45" s="110"/>
      <c r="M45" s="1"/>
      <c r="N45" s="1"/>
      <c r="O45" s="1"/>
      <c r="P45" s="1"/>
    </row>
    <row r="46" spans="1:16" s="7" customFormat="1" x14ac:dyDescent="0.2">
      <c r="A46" s="52"/>
      <c r="B46" s="15">
        <v>6631</v>
      </c>
      <c r="C46" s="42"/>
      <c r="D46" s="31" t="s">
        <v>48</v>
      </c>
      <c r="E46" s="33">
        <v>790</v>
      </c>
      <c r="F46" s="33">
        <v>329.56</v>
      </c>
      <c r="G46" s="33">
        <v>929.56</v>
      </c>
      <c r="H46" s="93">
        <f t="shared" si="0"/>
        <v>117.66582278481013</v>
      </c>
      <c r="I46" s="93">
        <f t="shared" si="1"/>
        <v>282.06092972448113</v>
      </c>
      <c r="J46" s="111"/>
      <c r="K46" s="111"/>
      <c r="L46" s="111"/>
    </row>
    <row r="47" spans="1:16" s="8" customFormat="1" ht="30.75" customHeight="1" x14ac:dyDescent="0.2">
      <c r="A47" s="18"/>
      <c r="B47" s="19"/>
      <c r="C47" s="20" t="s">
        <v>19</v>
      </c>
      <c r="D47" s="21" t="s">
        <v>20</v>
      </c>
      <c r="E47" s="90">
        <v>790</v>
      </c>
      <c r="F47" s="90">
        <v>329.56</v>
      </c>
      <c r="G47" s="90">
        <v>929.56</v>
      </c>
      <c r="H47" s="303">
        <f t="shared" si="0"/>
        <v>117.66582278481013</v>
      </c>
      <c r="I47" s="303">
        <f t="shared" si="1"/>
        <v>282.06092972448113</v>
      </c>
      <c r="J47" s="111"/>
      <c r="K47" s="111"/>
      <c r="L47" s="111"/>
      <c r="M47" s="7"/>
      <c r="N47" s="7"/>
      <c r="O47" s="7"/>
      <c r="P47" s="7"/>
    </row>
    <row r="48" spans="1:16" s="8" customFormat="1" ht="30.75" customHeight="1" x14ac:dyDescent="0.2">
      <c r="A48" s="245">
        <v>6</v>
      </c>
      <c r="B48" s="246"/>
      <c r="C48" s="245"/>
      <c r="D48" s="247" t="s">
        <v>1</v>
      </c>
      <c r="E48" s="238">
        <v>26327.96</v>
      </c>
      <c r="F48" s="244">
        <v>23588.1</v>
      </c>
      <c r="G48" s="238">
        <v>23588.1</v>
      </c>
      <c r="H48" s="304">
        <f t="shared" si="0"/>
        <v>89.59334486986458</v>
      </c>
      <c r="I48" s="304">
        <f t="shared" si="1"/>
        <v>100</v>
      </c>
      <c r="J48" s="111"/>
      <c r="K48" s="111"/>
      <c r="L48" s="111"/>
      <c r="M48" s="7"/>
      <c r="N48" s="7"/>
      <c r="O48" s="7"/>
      <c r="P48" s="7"/>
    </row>
    <row r="49" spans="1:16" s="4" customFormat="1" ht="31.5" x14ac:dyDescent="0.2">
      <c r="A49" s="59"/>
      <c r="B49" s="60">
        <v>67</v>
      </c>
      <c r="C49" s="106"/>
      <c r="D49" s="250" t="s">
        <v>5</v>
      </c>
      <c r="E49" s="62">
        <v>26327.96</v>
      </c>
      <c r="F49" s="62">
        <v>23588.1</v>
      </c>
      <c r="G49" s="62">
        <v>23588.1</v>
      </c>
      <c r="H49" s="84">
        <f t="shared" si="0"/>
        <v>89.59334486986458</v>
      </c>
      <c r="I49" s="84">
        <f t="shared" si="1"/>
        <v>100</v>
      </c>
      <c r="J49" s="110"/>
      <c r="K49" s="110"/>
      <c r="L49" s="110"/>
      <c r="M49" s="1"/>
      <c r="N49" s="1"/>
      <c r="O49" s="1"/>
      <c r="P49" s="1"/>
    </row>
    <row r="50" spans="1:16" s="8" customFormat="1" ht="42" customHeight="1" x14ac:dyDescent="0.2">
      <c r="A50" s="9"/>
      <c r="B50" s="10" t="s">
        <v>94</v>
      </c>
      <c r="C50" s="11"/>
      <c r="D50" s="12" t="s">
        <v>35</v>
      </c>
      <c r="E50" s="13">
        <v>26327.96</v>
      </c>
      <c r="F50" s="13">
        <v>23588.1</v>
      </c>
      <c r="G50" s="13">
        <v>23588.1</v>
      </c>
      <c r="H50" s="95">
        <f t="shared" si="0"/>
        <v>89.59334486986458</v>
      </c>
      <c r="I50" s="95">
        <f t="shared" si="1"/>
        <v>100</v>
      </c>
      <c r="J50" s="111"/>
      <c r="K50" s="111"/>
      <c r="L50" s="111"/>
      <c r="M50" s="7"/>
      <c r="N50" s="7"/>
      <c r="O50" s="7"/>
      <c r="P50" s="7"/>
    </row>
    <row r="51" spans="1:16" s="4" customFormat="1" ht="31.5" x14ac:dyDescent="0.2">
      <c r="A51" s="14"/>
      <c r="B51" s="15" t="s">
        <v>95</v>
      </c>
      <c r="C51" s="35"/>
      <c r="D51" s="16" t="s">
        <v>96</v>
      </c>
      <c r="E51" s="17">
        <v>26327.96</v>
      </c>
      <c r="F51" s="17">
        <v>23588.1</v>
      </c>
      <c r="G51" s="17">
        <v>23588.1</v>
      </c>
      <c r="H51" s="93">
        <f t="shared" si="0"/>
        <v>89.59334486986458</v>
      </c>
      <c r="I51" s="93">
        <f t="shared" si="1"/>
        <v>100</v>
      </c>
      <c r="J51" s="111"/>
      <c r="K51" s="110"/>
      <c r="L51" s="110"/>
      <c r="M51" s="1"/>
      <c r="N51" s="1"/>
      <c r="O51" s="1"/>
      <c r="P51" s="1"/>
    </row>
    <row r="52" spans="1:16" s="4" customFormat="1" x14ac:dyDescent="0.2">
      <c r="A52" s="18"/>
      <c r="B52" s="18"/>
      <c r="C52" s="20" t="s">
        <v>21</v>
      </c>
      <c r="D52" s="21" t="s">
        <v>22</v>
      </c>
      <c r="E52" s="90">
        <f>E50</f>
        <v>26327.96</v>
      </c>
      <c r="F52" s="90">
        <v>23588.1</v>
      </c>
      <c r="G52" s="90">
        <v>23588.1</v>
      </c>
      <c r="H52" s="303">
        <f t="shared" si="0"/>
        <v>89.59334486986458</v>
      </c>
      <c r="I52" s="303">
        <f t="shared" si="1"/>
        <v>100</v>
      </c>
      <c r="J52" s="110"/>
      <c r="K52" s="110"/>
      <c r="L52" s="110"/>
      <c r="M52" s="1"/>
      <c r="N52" s="1"/>
      <c r="O52" s="1"/>
      <c r="P52" s="1"/>
    </row>
    <row r="53" spans="1:16" s="4" customFormat="1" x14ac:dyDescent="0.2">
      <c r="A53" s="245">
        <v>6</v>
      </c>
      <c r="B53" s="246"/>
      <c r="C53" s="245"/>
      <c r="D53" s="247" t="s">
        <v>1</v>
      </c>
      <c r="E53" s="244">
        <f t="shared" ref="E53" si="5">E54</f>
        <v>53089.120000000003</v>
      </c>
      <c r="F53" s="244">
        <f>F54</f>
        <v>173704</v>
      </c>
      <c r="G53" s="244">
        <f>G54</f>
        <v>173704</v>
      </c>
      <c r="H53" s="304">
        <f t="shared" si="0"/>
        <v>327.19321774404995</v>
      </c>
      <c r="I53" s="304">
        <f t="shared" si="1"/>
        <v>100</v>
      </c>
      <c r="J53" s="110"/>
      <c r="K53" s="110"/>
      <c r="L53" s="110"/>
      <c r="M53" s="1"/>
      <c r="N53" s="1"/>
      <c r="O53" s="1"/>
      <c r="P53" s="1"/>
    </row>
    <row r="54" spans="1:16" s="54" customFormat="1" ht="31.5" x14ac:dyDescent="0.2">
      <c r="A54" s="59"/>
      <c r="B54" s="60">
        <v>67</v>
      </c>
      <c r="C54" s="106"/>
      <c r="D54" s="250" t="s">
        <v>5</v>
      </c>
      <c r="E54" s="62">
        <f>E55</f>
        <v>53089.120000000003</v>
      </c>
      <c r="F54" s="62">
        <f>F55</f>
        <v>173704</v>
      </c>
      <c r="G54" s="62">
        <f>G55</f>
        <v>173704</v>
      </c>
      <c r="H54" s="84">
        <f t="shared" si="0"/>
        <v>327.19321774404995</v>
      </c>
      <c r="I54" s="84">
        <f t="shared" si="1"/>
        <v>100</v>
      </c>
      <c r="J54" s="108"/>
      <c r="K54" s="108"/>
      <c r="L54" s="108"/>
      <c r="M54" s="53"/>
      <c r="N54" s="53"/>
      <c r="O54" s="53"/>
      <c r="P54" s="53"/>
    </row>
    <row r="55" spans="1:16" s="54" customFormat="1" ht="47.25" x14ac:dyDescent="0.2">
      <c r="A55" s="9"/>
      <c r="B55" s="10" t="s">
        <v>94</v>
      </c>
      <c r="C55" s="11"/>
      <c r="D55" s="12" t="s">
        <v>35</v>
      </c>
      <c r="E55" s="13">
        <f>E56+E57</f>
        <v>53089.120000000003</v>
      </c>
      <c r="F55" s="13">
        <f>F56+F57</f>
        <v>173704</v>
      </c>
      <c r="G55" s="13">
        <f>G56+G57</f>
        <v>173704</v>
      </c>
      <c r="H55" s="95">
        <f t="shared" si="0"/>
        <v>327.19321774404995</v>
      </c>
      <c r="I55" s="95">
        <f t="shared" si="1"/>
        <v>100</v>
      </c>
      <c r="J55" s="108"/>
      <c r="K55" s="108"/>
      <c r="L55" s="108"/>
      <c r="M55" s="53"/>
      <c r="N55" s="53"/>
      <c r="O55" s="53"/>
      <c r="P55" s="53"/>
    </row>
    <row r="56" spans="1:16" s="54" customFormat="1" ht="31.5" x14ac:dyDescent="0.2">
      <c r="A56" s="14"/>
      <c r="B56" s="15" t="s">
        <v>95</v>
      </c>
      <c r="C56" s="35"/>
      <c r="D56" s="16" t="s">
        <v>96</v>
      </c>
      <c r="E56" s="17">
        <v>39510.160000000003</v>
      </c>
      <c r="F56" s="17">
        <v>71720.320000000007</v>
      </c>
      <c r="G56" s="17">
        <v>71720.320000000007</v>
      </c>
      <c r="H56" s="93">
        <f t="shared" si="0"/>
        <v>181.52373971656911</v>
      </c>
      <c r="I56" s="93">
        <f t="shared" si="1"/>
        <v>100</v>
      </c>
      <c r="J56" s="108"/>
      <c r="K56" s="108"/>
      <c r="L56" s="108"/>
      <c r="M56" s="53"/>
      <c r="N56" s="53"/>
      <c r="O56" s="53"/>
      <c r="P56" s="53"/>
    </row>
    <row r="57" spans="1:16" s="54" customFormat="1" ht="31.5" x14ac:dyDescent="0.2">
      <c r="A57" s="14"/>
      <c r="B57" s="15" t="s">
        <v>97</v>
      </c>
      <c r="C57" s="35"/>
      <c r="D57" s="16" t="s">
        <v>98</v>
      </c>
      <c r="E57" s="17">
        <v>13578.96</v>
      </c>
      <c r="F57" s="17">
        <v>101983.67999999999</v>
      </c>
      <c r="G57" s="17">
        <v>101983.67999999999</v>
      </c>
      <c r="H57" s="93">
        <f t="shared" si="0"/>
        <v>751.04190600752929</v>
      </c>
      <c r="I57" s="93">
        <f t="shared" si="1"/>
        <v>100</v>
      </c>
      <c r="J57" s="108"/>
      <c r="K57" s="108"/>
      <c r="L57" s="108"/>
      <c r="M57" s="53"/>
      <c r="N57" s="53"/>
      <c r="O57" s="53"/>
      <c r="P57" s="53"/>
    </row>
    <row r="58" spans="1:16" s="54" customFormat="1" x14ac:dyDescent="0.2">
      <c r="A58" s="18"/>
      <c r="B58" s="18"/>
      <c r="C58" s="20">
        <v>44</v>
      </c>
      <c r="D58" s="21" t="s">
        <v>138</v>
      </c>
      <c r="E58" s="22">
        <f>E54</f>
        <v>53089.120000000003</v>
      </c>
      <c r="F58" s="22">
        <f>F53</f>
        <v>173704</v>
      </c>
      <c r="G58" s="22">
        <f>G53</f>
        <v>173704</v>
      </c>
      <c r="H58" s="303">
        <f t="shared" si="0"/>
        <v>327.19321774404995</v>
      </c>
      <c r="I58" s="303">
        <f t="shared" si="1"/>
        <v>100</v>
      </c>
      <c r="J58" s="108"/>
      <c r="K58" s="108"/>
      <c r="L58" s="108"/>
      <c r="M58" s="53"/>
      <c r="N58" s="53"/>
      <c r="O58" s="53"/>
      <c r="P58" s="53"/>
    </row>
    <row r="59" spans="1:16" s="54" customFormat="1" x14ac:dyDescent="0.2">
      <c r="A59" s="245">
        <v>6</v>
      </c>
      <c r="B59" s="246"/>
      <c r="C59" s="245"/>
      <c r="D59" s="247" t="s">
        <v>1</v>
      </c>
      <c r="E59" s="244">
        <v>2543.61</v>
      </c>
      <c r="F59" s="244">
        <v>4600</v>
      </c>
      <c r="G59" s="244">
        <f>G60</f>
        <v>1950.87</v>
      </c>
      <c r="H59" s="304">
        <f t="shared" si="0"/>
        <v>76.696899288806065</v>
      </c>
      <c r="I59" s="304">
        <f t="shared" si="1"/>
        <v>42.410217391304343</v>
      </c>
      <c r="J59" s="108"/>
      <c r="K59" s="108"/>
      <c r="L59" s="108"/>
      <c r="M59" s="53"/>
      <c r="N59" s="53"/>
      <c r="O59" s="53"/>
      <c r="P59" s="53"/>
    </row>
    <row r="60" spans="1:16" s="4" customFormat="1" x14ac:dyDescent="0.2">
      <c r="A60" s="105"/>
      <c r="B60" s="253">
        <v>65</v>
      </c>
      <c r="C60" s="221"/>
      <c r="D60" s="254" t="s">
        <v>115</v>
      </c>
      <c r="E60" s="251">
        <v>2543.61</v>
      </c>
      <c r="F60" s="251">
        <v>4600</v>
      </c>
      <c r="G60" s="251">
        <v>1950.87</v>
      </c>
      <c r="H60" s="84">
        <f t="shared" si="0"/>
        <v>76.696899288806065</v>
      </c>
      <c r="I60" s="84">
        <f t="shared" si="1"/>
        <v>42.410217391304343</v>
      </c>
      <c r="J60" s="110"/>
      <c r="K60" s="110"/>
      <c r="L60" s="110"/>
      <c r="M60" s="1"/>
      <c r="N60" s="1"/>
      <c r="O60" s="1"/>
      <c r="P60" s="1"/>
    </row>
    <row r="61" spans="1:16" s="4" customFormat="1" x14ac:dyDescent="0.2">
      <c r="A61" s="38"/>
      <c r="B61" s="39">
        <v>652</v>
      </c>
      <c r="C61" s="40"/>
      <c r="D61" s="26" t="s">
        <v>39</v>
      </c>
      <c r="E61" s="77">
        <v>2543.61</v>
      </c>
      <c r="F61" s="27">
        <v>4600</v>
      </c>
      <c r="G61" s="77">
        <v>1950.87</v>
      </c>
      <c r="H61" s="95">
        <f t="shared" si="0"/>
        <v>76.696899288806065</v>
      </c>
      <c r="I61" s="95">
        <f t="shared" si="1"/>
        <v>42.410217391304343</v>
      </c>
      <c r="J61" s="110"/>
      <c r="K61" s="110"/>
      <c r="L61" s="110"/>
      <c r="M61" s="1"/>
      <c r="N61" s="1"/>
      <c r="O61" s="1"/>
      <c r="P61" s="1"/>
    </row>
    <row r="62" spans="1:16" s="4" customFormat="1" x14ac:dyDescent="0.2">
      <c r="A62" s="38"/>
      <c r="B62" s="41">
        <v>6526</v>
      </c>
      <c r="C62" s="42"/>
      <c r="D62" s="31" t="s">
        <v>40</v>
      </c>
      <c r="E62" s="33">
        <v>2543.61</v>
      </c>
      <c r="F62" s="32">
        <v>4600</v>
      </c>
      <c r="G62" s="33">
        <v>1950.87</v>
      </c>
      <c r="H62" s="93">
        <f t="shared" si="0"/>
        <v>76.696899288806065</v>
      </c>
      <c r="I62" s="93">
        <f t="shared" si="1"/>
        <v>42.410217391304343</v>
      </c>
      <c r="J62" s="110"/>
      <c r="K62" s="110"/>
      <c r="L62" s="110"/>
      <c r="M62" s="1"/>
      <c r="N62" s="1"/>
      <c r="O62" s="1"/>
      <c r="P62" s="1"/>
    </row>
    <row r="63" spans="1:16" s="4" customFormat="1" ht="31.5" x14ac:dyDescent="0.2">
      <c r="A63" s="226">
        <v>7</v>
      </c>
      <c r="B63" s="241"/>
      <c r="C63" s="242"/>
      <c r="D63" s="243" t="s">
        <v>2</v>
      </c>
      <c r="E63" s="244">
        <f>E64</f>
        <v>3056.8</v>
      </c>
      <c r="F63" s="244">
        <v>72.290000000000006</v>
      </c>
      <c r="G63" s="244">
        <v>72.28</v>
      </c>
      <c r="H63" s="304">
        <f t="shared" si="0"/>
        <v>2.3645642501962838</v>
      </c>
      <c r="I63" s="304">
        <f t="shared" si="1"/>
        <v>99.986166828053669</v>
      </c>
      <c r="J63" s="110"/>
      <c r="K63" s="110"/>
      <c r="L63" s="110"/>
      <c r="M63" s="1"/>
      <c r="N63" s="1"/>
      <c r="O63" s="1"/>
      <c r="P63" s="1"/>
    </row>
    <row r="64" spans="1:16" s="4" customFormat="1" x14ac:dyDescent="0.2">
      <c r="A64" s="105"/>
      <c r="B64" s="59">
        <v>72</v>
      </c>
      <c r="C64" s="257"/>
      <c r="D64" s="254" t="s">
        <v>112</v>
      </c>
      <c r="E64" s="251">
        <f>E65+E67</f>
        <v>3056.8</v>
      </c>
      <c r="F64" s="251">
        <v>72.290000000000006</v>
      </c>
      <c r="G64" s="251">
        <v>72.28</v>
      </c>
      <c r="H64" s="84">
        <f t="shared" si="0"/>
        <v>2.3645642501962838</v>
      </c>
      <c r="I64" s="84">
        <f t="shared" si="1"/>
        <v>99.986166828053669</v>
      </c>
      <c r="J64" s="110"/>
      <c r="K64" s="110"/>
      <c r="L64" s="110"/>
      <c r="M64" s="1"/>
      <c r="N64" s="1"/>
      <c r="O64" s="1"/>
      <c r="P64" s="1"/>
    </row>
    <row r="65" spans="1:16" s="4" customFormat="1" x14ac:dyDescent="0.2">
      <c r="A65" s="38"/>
      <c r="B65" s="23">
        <v>721</v>
      </c>
      <c r="C65" s="42"/>
      <c r="D65" s="26" t="s">
        <v>260</v>
      </c>
      <c r="E65" s="77">
        <v>72.28</v>
      </c>
      <c r="F65" s="77">
        <v>72.290000000000006</v>
      </c>
      <c r="G65" s="77">
        <v>72.28</v>
      </c>
      <c r="H65" s="95">
        <f t="shared" si="0"/>
        <v>100</v>
      </c>
      <c r="I65" s="95">
        <f t="shared" si="1"/>
        <v>99.986166828053669</v>
      </c>
      <c r="J65" s="110"/>
      <c r="K65" s="110"/>
      <c r="L65" s="110"/>
      <c r="M65" s="1"/>
      <c r="N65" s="1"/>
      <c r="O65" s="1"/>
      <c r="P65" s="1"/>
    </row>
    <row r="66" spans="1:16" s="4" customFormat="1" x14ac:dyDescent="0.2">
      <c r="A66" s="38"/>
      <c r="B66" s="52">
        <v>7211</v>
      </c>
      <c r="C66" s="42"/>
      <c r="D66" s="31" t="s">
        <v>113</v>
      </c>
      <c r="E66" s="32">
        <v>72.28</v>
      </c>
      <c r="F66" s="32">
        <v>72.290000000000006</v>
      </c>
      <c r="G66" s="32">
        <v>72.28</v>
      </c>
      <c r="H66" s="93">
        <f t="shared" si="0"/>
        <v>100</v>
      </c>
      <c r="I66" s="93">
        <f t="shared" si="1"/>
        <v>99.986166828053669</v>
      </c>
      <c r="J66" s="110"/>
      <c r="K66" s="110"/>
      <c r="L66" s="110"/>
      <c r="M66" s="1"/>
      <c r="N66" s="1"/>
      <c r="O66" s="1"/>
      <c r="P66" s="1"/>
    </row>
    <row r="67" spans="1:16" s="4" customFormat="1" x14ac:dyDescent="0.2">
      <c r="A67" s="38"/>
      <c r="B67" s="23">
        <v>722</v>
      </c>
      <c r="C67" s="40"/>
      <c r="D67" s="26" t="s">
        <v>259</v>
      </c>
      <c r="E67" s="77">
        <f>E68+E69+E70</f>
        <v>2984.52</v>
      </c>
      <c r="F67" s="77">
        <v>0</v>
      </c>
      <c r="G67" s="77">
        <v>0</v>
      </c>
      <c r="H67" s="95">
        <f t="shared" si="0"/>
        <v>0</v>
      </c>
      <c r="I67" s="95">
        <v>0</v>
      </c>
      <c r="J67" s="110"/>
      <c r="K67" s="110"/>
      <c r="L67" s="110"/>
      <c r="M67" s="1"/>
      <c r="N67" s="1"/>
      <c r="O67" s="1"/>
      <c r="P67" s="1"/>
    </row>
    <row r="68" spans="1:16" s="4" customFormat="1" x14ac:dyDescent="0.2">
      <c r="A68" s="38"/>
      <c r="B68" s="52">
        <v>7221</v>
      </c>
      <c r="C68" s="42"/>
      <c r="D68" s="31" t="s">
        <v>92</v>
      </c>
      <c r="E68" s="32">
        <v>1885.52</v>
      </c>
      <c r="F68" s="32">
        <v>0</v>
      </c>
      <c r="G68" s="32">
        <v>0</v>
      </c>
      <c r="H68" s="93">
        <f t="shared" si="0"/>
        <v>0</v>
      </c>
      <c r="I68" s="93">
        <v>0</v>
      </c>
      <c r="J68" s="110"/>
      <c r="K68" s="110"/>
      <c r="L68" s="110"/>
      <c r="M68" s="1"/>
      <c r="N68" s="1"/>
      <c r="O68" s="1"/>
      <c r="P68" s="1"/>
    </row>
    <row r="69" spans="1:16" s="4" customFormat="1" x14ac:dyDescent="0.2">
      <c r="A69" s="38"/>
      <c r="B69" s="52">
        <v>7223</v>
      </c>
      <c r="C69" s="42"/>
      <c r="D69" s="31" t="s">
        <v>227</v>
      </c>
      <c r="E69" s="32">
        <v>963</v>
      </c>
      <c r="F69" s="32">
        <v>0</v>
      </c>
      <c r="G69" s="32">
        <v>0</v>
      </c>
      <c r="H69" s="93">
        <v>0</v>
      </c>
      <c r="I69" s="93">
        <v>0</v>
      </c>
      <c r="J69" s="110"/>
      <c r="K69" s="110"/>
      <c r="L69" s="110"/>
      <c r="M69" s="1"/>
      <c r="N69" s="1"/>
      <c r="O69" s="1"/>
      <c r="P69" s="1"/>
    </row>
    <row r="70" spans="1:16" s="4" customFormat="1" x14ac:dyDescent="0.2">
      <c r="A70" s="38"/>
      <c r="B70" s="52">
        <v>7224</v>
      </c>
      <c r="C70" s="42"/>
      <c r="D70" s="31" t="s">
        <v>114</v>
      </c>
      <c r="E70" s="32">
        <v>136</v>
      </c>
      <c r="F70" s="32">
        <v>0</v>
      </c>
      <c r="G70" s="32">
        <v>0</v>
      </c>
      <c r="H70" s="93">
        <f t="shared" ref="H70:H72" si="6">G70/E70*100</f>
        <v>0</v>
      </c>
      <c r="I70" s="93">
        <v>0</v>
      </c>
      <c r="J70" s="110"/>
      <c r="K70" s="110"/>
      <c r="L70" s="110"/>
      <c r="M70" s="1"/>
      <c r="N70" s="1"/>
      <c r="O70" s="1"/>
      <c r="P70" s="1"/>
    </row>
    <row r="71" spans="1:16" s="4" customFormat="1" ht="31.5" x14ac:dyDescent="0.2">
      <c r="A71" s="36"/>
      <c r="B71" s="55"/>
      <c r="C71" s="20">
        <v>71</v>
      </c>
      <c r="D71" s="21" t="s">
        <v>116</v>
      </c>
      <c r="E71" s="22">
        <f>E63+E59</f>
        <v>5600.41</v>
      </c>
      <c r="F71" s="22">
        <f>F63+F59</f>
        <v>4672.29</v>
      </c>
      <c r="G71" s="22">
        <f>G63+G59</f>
        <v>2023.1499999999999</v>
      </c>
      <c r="H71" s="303">
        <f t="shared" si="6"/>
        <v>36.12503370288961</v>
      </c>
      <c r="I71" s="303">
        <f t="shared" ref="I71:I72" si="7">G71/F71*100</f>
        <v>43.301036536687576</v>
      </c>
      <c r="J71" s="110"/>
      <c r="K71" s="110"/>
      <c r="L71" s="110"/>
      <c r="M71" s="1"/>
      <c r="N71" s="1"/>
      <c r="O71" s="1"/>
      <c r="P71" s="1"/>
    </row>
    <row r="72" spans="1:16" s="4" customFormat="1" x14ac:dyDescent="0.2">
      <c r="A72" s="563" t="s">
        <v>34</v>
      </c>
      <c r="B72" s="563"/>
      <c r="C72" s="563"/>
      <c r="D72" s="563"/>
      <c r="E72" s="56">
        <f>E5+E63</f>
        <v>2665174.1799999997</v>
      </c>
      <c r="F72" s="56">
        <f>F5+F63</f>
        <v>3419515.3800000004</v>
      </c>
      <c r="G72" s="56">
        <f>G5+G63</f>
        <v>3414491.03</v>
      </c>
      <c r="H72" s="95">
        <f t="shared" si="6"/>
        <v>128.11511741420219</v>
      </c>
      <c r="I72" s="95">
        <f t="shared" si="7"/>
        <v>99.853068360815485</v>
      </c>
      <c r="J72" s="110"/>
      <c r="K72" s="110"/>
      <c r="L72" s="110"/>
      <c r="M72" s="1"/>
      <c r="N72" s="1"/>
      <c r="O72" s="1"/>
      <c r="P72" s="1"/>
    </row>
    <row r="73" spans="1:16" s="4" customFormat="1" ht="24" customHeight="1" x14ac:dyDescent="0.2">
      <c r="A73" s="57"/>
      <c r="B73" s="57"/>
      <c r="C73" s="57"/>
      <c r="D73" s="57"/>
      <c r="E73" s="58"/>
      <c r="F73" s="58"/>
      <c r="G73" s="58"/>
      <c r="H73" s="110"/>
      <c r="I73" s="110"/>
      <c r="J73" s="110"/>
      <c r="K73" s="110"/>
      <c r="L73" s="110"/>
      <c r="M73" s="1"/>
      <c r="N73" s="1"/>
      <c r="O73" s="1"/>
      <c r="P73" s="1"/>
    </row>
    <row r="74" spans="1:16" s="4" customFormat="1" x14ac:dyDescent="0.2">
      <c r="A74" s="57"/>
      <c r="B74" s="57"/>
      <c r="C74" s="57"/>
      <c r="D74" s="57"/>
      <c r="E74" s="58"/>
      <c r="F74" s="58"/>
      <c r="G74" s="58"/>
      <c r="H74" s="110"/>
      <c r="I74" s="110"/>
      <c r="J74" s="1"/>
      <c r="K74" s="110"/>
      <c r="L74" s="110"/>
      <c r="M74" s="1"/>
      <c r="N74" s="1"/>
      <c r="O74" s="1"/>
      <c r="P74" s="1"/>
    </row>
    <row r="75" spans="1:16" s="4" customFormat="1" x14ac:dyDescent="0.2">
      <c r="A75" s="54"/>
      <c r="B75" s="57"/>
      <c r="C75" s="57"/>
      <c r="D75" s="57"/>
      <c r="E75" s="57"/>
      <c r="F75" s="57"/>
      <c r="G75" s="57"/>
      <c r="H75" s="1"/>
      <c r="I75" s="110"/>
      <c r="J75" s="110"/>
      <c r="K75" s="110"/>
      <c r="L75" s="110"/>
      <c r="M75" s="1"/>
      <c r="N75" s="1"/>
      <c r="O75" s="1"/>
      <c r="P75" s="1"/>
    </row>
    <row r="76" spans="1:16" s="8" customFormat="1" ht="15.75" customHeight="1" x14ac:dyDescent="0.2">
      <c r="A76" s="561" t="s">
        <v>26</v>
      </c>
      <c r="B76" s="562"/>
      <c r="C76" s="562"/>
      <c r="D76" s="562"/>
      <c r="E76" s="562"/>
      <c r="F76" s="562"/>
      <c r="G76" s="562"/>
      <c r="H76" s="562"/>
      <c r="I76" s="111"/>
      <c r="J76" s="111"/>
      <c r="K76" s="111"/>
      <c r="L76" s="111"/>
      <c r="M76" s="7"/>
      <c r="N76" s="7"/>
      <c r="O76" s="7"/>
      <c r="P76" s="7"/>
    </row>
    <row r="77" spans="1:16" s="4" customFormat="1" ht="47.25" x14ac:dyDescent="0.2">
      <c r="A77" s="2" t="s">
        <v>15</v>
      </c>
      <c r="B77" s="2" t="s">
        <v>93</v>
      </c>
      <c r="C77" s="2" t="s">
        <v>213</v>
      </c>
      <c r="D77" s="116" t="s">
        <v>4</v>
      </c>
      <c r="E77" s="132" t="s">
        <v>273</v>
      </c>
      <c r="F77" s="134" t="s">
        <v>289</v>
      </c>
      <c r="G77" s="132" t="s">
        <v>287</v>
      </c>
      <c r="H77" s="132" t="s">
        <v>271</v>
      </c>
      <c r="I77" s="214" t="s">
        <v>272</v>
      </c>
      <c r="J77" s="110"/>
      <c r="K77" s="110"/>
      <c r="L77" s="110"/>
      <c r="M77" s="1"/>
      <c r="N77" s="1"/>
      <c r="O77" s="1"/>
      <c r="P77" s="1"/>
    </row>
    <row r="78" spans="1:16" s="4" customFormat="1" x14ac:dyDescent="0.25">
      <c r="A78" s="558">
        <v>1</v>
      </c>
      <c r="B78" s="558"/>
      <c r="C78" s="558"/>
      <c r="D78" s="558"/>
      <c r="E78" s="133">
        <v>2</v>
      </c>
      <c r="F78" s="5">
        <v>3</v>
      </c>
      <c r="G78" s="133">
        <v>4</v>
      </c>
      <c r="H78" s="134" t="s">
        <v>274</v>
      </c>
      <c r="I78" s="134" t="s">
        <v>275</v>
      </c>
      <c r="J78" s="110"/>
      <c r="K78" s="110"/>
      <c r="L78" s="110"/>
      <c r="M78" s="1"/>
      <c r="N78" s="1"/>
      <c r="O78" s="1"/>
      <c r="P78" s="1"/>
    </row>
    <row r="79" spans="1:16" s="4" customFormat="1" x14ac:dyDescent="0.2">
      <c r="A79" s="232">
        <v>3</v>
      </c>
      <c r="B79" s="232"/>
      <c r="C79" s="233"/>
      <c r="D79" s="234" t="s">
        <v>26</v>
      </c>
      <c r="E79" s="235">
        <f>E80+E85</f>
        <v>26327.96</v>
      </c>
      <c r="F79" s="235">
        <f>F85</f>
        <v>23588.1</v>
      </c>
      <c r="G79" s="235">
        <f>G85</f>
        <v>23588.1</v>
      </c>
      <c r="H79" s="235">
        <f>G79/E79*100</f>
        <v>89.59334486986458</v>
      </c>
      <c r="I79" s="235">
        <f>G79/F79*100</f>
        <v>100</v>
      </c>
      <c r="J79" s="110"/>
      <c r="K79" s="110"/>
      <c r="L79" s="110"/>
      <c r="M79" s="1"/>
      <c r="N79" s="1"/>
      <c r="O79" s="1"/>
      <c r="P79" s="1"/>
    </row>
    <row r="80" spans="1:16" s="4" customFormat="1" x14ac:dyDescent="0.2">
      <c r="A80" s="59"/>
      <c r="B80" s="60">
        <v>31</v>
      </c>
      <c r="C80" s="59"/>
      <c r="D80" s="61" t="s">
        <v>6</v>
      </c>
      <c r="E80" s="62">
        <f>E81+E83</f>
        <v>3498.51</v>
      </c>
      <c r="F80" s="62">
        <v>0</v>
      </c>
      <c r="G80" s="62">
        <v>0</v>
      </c>
      <c r="H80" s="102">
        <f>G80/E80*100</f>
        <v>0</v>
      </c>
      <c r="I80" s="315">
        <v>0</v>
      </c>
      <c r="J80" s="110"/>
      <c r="K80" s="110"/>
      <c r="L80" s="110"/>
      <c r="M80" s="1"/>
      <c r="N80" s="1"/>
      <c r="O80" s="1"/>
      <c r="P80" s="1"/>
    </row>
    <row r="81" spans="1:17" s="8" customFormat="1" x14ac:dyDescent="0.2">
      <c r="A81" s="9"/>
      <c r="B81" s="63">
        <v>311</v>
      </c>
      <c r="C81" s="14"/>
      <c r="D81" s="9" t="s">
        <v>46</v>
      </c>
      <c r="E81" s="51">
        <f>E82</f>
        <v>3012.09</v>
      </c>
      <c r="F81" s="51">
        <v>0</v>
      </c>
      <c r="G81" s="51">
        <v>0</v>
      </c>
      <c r="H81" s="51">
        <f>G81/E81*100</f>
        <v>0</v>
      </c>
      <c r="I81" s="316">
        <v>0</v>
      </c>
      <c r="J81" s="111"/>
      <c r="K81" s="111"/>
      <c r="L81" s="111"/>
      <c r="M81" s="7"/>
      <c r="N81" s="7"/>
      <c r="O81" s="7"/>
      <c r="P81" s="7"/>
    </row>
    <row r="82" spans="1:17" s="67" customFormat="1" x14ac:dyDescent="0.2">
      <c r="A82" s="14"/>
      <c r="B82" s="64" t="s">
        <v>117</v>
      </c>
      <c r="C82" s="14"/>
      <c r="D82" s="14" t="s">
        <v>118</v>
      </c>
      <c r="E82" s="65">
        <v>3012.09</v>
      </c>
      <c r="F82" s="65">
        <v>0</v>
      </c>
      <c r="G82" s="65">
        <v>0</v>
      </c>
      <c r="H82" s="65">
        <f t="shared" ref="H82:H84" si="8">G82/E82*100</f>
        <v>0</v>
      </c>
      <c r="I82" s="65">
        <v>0</v>
      </c>
      <c r="J82" s="113"/>
      <c r="K82" s="113"/>
      <c r="L82" s="113"/>
      <c r="M82" s="66"/>
      <c r="N82" s="66"/>
      <c r="O82" s="66"/>
      <c r="P82" s="66"/>
      <c r="Q82" s="66"/>
    </row>
    <row r="83" spans="1:17" s="67" customFormat="1" x14ac:dyDescent="0.2">
      <c r="A83" s="9"/>
      <c r="B83" s="10">
        <v>313</v>
      </c>
      <c r="C83" s="9"/>
      <c r="D83" s="9" t="s">
        <v>47</v>
      </c>
      <c r="E83" s="68">
        <f>E84</f>
        <v>486.42</v>
      </c>
      <c r="F83" s="68">
        <v>0</v>
      </c>
      <c r="G83" s="68">
        <v>0</v>
      </c>
      <c r="H83" s="51">
        <f t="shared" si="8"/>
        <v>0</v>
      </c>
      <c r="I83" s="51">
        <v>0</v>
      </c>
      <c r="J83" s="113"/>
      <c r="K83" s="113"/>
      <c r="L83" s="113"/>
      <c r="M83" s="66"/>
      <c r="N83" s="66"/>
      <c r="O83" s="66"/>
      <c r="P83" s="66"/>
      <c r="Q83" s="66"/>
    </row>
    <row r="84" spans="1:17" s="4" customFormat="1" x14ac:dyDescent="0.2">
      <c r="A84" s="14"/>
      <c r="B84" s="15">
        <v>3132</v>
      </c>
      <c r="C84" s="14"/>
      <c r="D84" s="14" t="s">
        <v>64</v>
      </c>
      <c r="E84" s="69">
        <v>486.42</v>
      </c>
      <c r="F84" s="69">
        <v>0</v>
      </c>
      <c r="G84" s="69">
        <v>0</v>
      </c>
      <c r="H84" s="65">
        <f t="shared" si="8"/>
        <v>0</v>
      </c>
      <c r="I84" s="65">
        <v>0</v>
      </c>
      <c r="J84" s="110"/>
      <c r="K84" s="110"/>
      <c r="L84" s="110"/>
      <c r="M84" s="1"/>
      <c r="N84" s="1"/>
      <c r="O84" s="1"/>
      <c r="P84" s="1"/>
      <c r="Q84" s="66"/>
    </row>
    <row r="85" spans="1:17" s="4" customFormat="1" x14ac:dyDescent="0.2">
      <c r="A85" s="70"/>
      <c r="B85" s="60" t="s">
        <v>119</v>
      </c>
      <c r="C85" s="70"/>
      <c r="D85" s="61" t="s">
        <v>7</v>
      </c>
      <c r="E85" s="71">
        <v>22829.45</v>
      </c>
      <c r="F85" s="71">
        <f>F86</f>
        <v>23588.1</v>
      </c>
      <c r="G85" s="71">
        <f>G86</f>
        <v>23588.1</v>
      </c>
      <c r="H85" s="102">
        <f>G85/E85*100</f>
        <v>103.323119917475</v>
      </c>
      <c r="I85" s="102">
        <f t="shared" ref="I85:I144" si="9">G85/F85*100</f>
        <v>100</v>
      </c>
      <c r="J85" s="110"/>
      <c r="K85" s="110"/>
      <c r="L85" s="110"/>
      <c r="M85" s="1"/>
      <c r="N85" s="1"/>
      <c r="O85" s="1"/>
      <c r="P85" s="1"/>
    </row>
    <row r="86" spans="1:17" s="4" customFormat="1" x14ac:dyDescent="0.2">
      <c r="A86" s="14"/>
      <c r="B86" s="72">
        <v>323</v>
      </c>
      <c r="C86" s="9"/>
      <c r="D86" s="73" t="s">
        <v>43</v>
      </c>
      <c r="E86" s="68">
        <v>22829.45</v>
      </c>
      <c r="F86" s="68">
        <f>F87+F88</f>
        <v>23588.1</v>
      </c>
      <c r="G86" s="68">
        <f>G87+G88</f>
        <v>23588.1</v>
      </c>
      <c r="H86" s="219">
        <f t="shared" ref="H86:H91" si="10">G86/E86*100</f>
        <v>103.323119917475</v>
      </c>
      <c r="I86" s="51">
        <f t="shared" si="9"/>
        <v>100</v>
      </c>
      <c r="J86" s="110"/>
      <c r="K86" s="110"/>
      <c r="L86" s="110"/>
      <c r="M86" s="1"/>
      <c r="N86" s="1"/>
      <c r="O86" s="1"/>
      <c r="P86" s="1"/>
    </row>
    <row r="87" spans="1:17" s="4" customFormat="1" x14ac:dyDescent="0.2">
      <c r="A87" s="14"/>
      <c r="B87" s="15" t="s">
        <v>120</v>
      </c>
      <c r="C87" s="14"/>
      <c r="D87" s="14" t="s">
        <v>121</v>
      </c>
      <c r="E87" s="69">
        <v>22829.45</v>
      </c>
      <c r="F87" s="69">
        <v>23188.1</v>
      </c>
      <c r="G87" s="69">
        <v>23188.1</v>
      </c>
      <c r="H87" s="216">
        <f t="shared" si="10"/>
        <v>101.57099711118751</v>
      </c>
      <c r="I87" s="65">
        <f t="shared" si="9"/>
        <v>100</v>
      </c>
      <c r="J87" s="110"/>
      <c r="K87" s="110"/>
      <c r="L87" s="110"/>
      <c r="M87" s="1"/>
      <c r="N87" s="1"/>
      <c r="O87" s="1"/>
      <c r="P87" s="1"/>
    </row>
    <row r="88" spans="1:17" s="4" customFormat="1" x14ac:dyDescent="0.2">
      <c r="A88" s="14"/>
      <c r="B88" s="15" t="s">
        <v>294</v>
      </c>
      <c r="C88" s="14"/>
      <c r="D88" s="14" t="s">
        <v>125</v>
      </c>
      <c r="E88" s="69">
        <v>0</v>
      </c>
      <c r="F88" s="69">
        <v>400</v>
      </c>
      <c r="G88" s="69">
        <v>400</v>
      </c>
      <c r="H88" s="216">
        <v>0</v>
      </c>
      <c r="I88" s="65">
        <f t="shared" si="9"/>
        <v>100</v>
      </c>
      <c r="J88" s="110"/>
      <c r="K88" s="110"/>
      <c r="L88" s="110"/>
      <c r="M88" s="1"/>
      <c r="N88" s="1"/>
      <c r="O88" s="1"/>
      <c r="P88" s="1"/>
    </row>
    <row r="89" spans="1:17" s="4" customFormat="1" x14ac:dyDescent="0.2">
      <c r="A89" s="36"/>
      <c r="B89" s="20"/>
      <c r="C89" s="74" t="s">
        <v>21</v>
      </c>
      <c r="D89" s="75" t="s">
        <v>23</v>
      </c>
      <c r="E89" s="76">
        <f>E80+E85</f>
        <v>26327.96</v>
      </c>
      <c r="F89" s="76">
        <f>F79</f>
        <v>23588.1</v>
      </c>
      <c r="G89" s="76">
        <f>G79</f>
        <v>23588.1</v>
      </c>
      <c r="H89" s="104">
        <f t="shared" si="10"/>
        <v>89.59334486986458</v>
      </c>
      <c r="I89" s="104">
        <f t="shared" si="9"/>
        <v>100</v>
      </c>
      <c r="J89" s="110"/>
      <c r="K89" s="110"/>
      <c r="L89" s="110"/>
      <c r="M89" s="1"/>
      <c r="N89" s="1"/>
      <c r="O89" s="1"/>
      <c r="P89" s="1"/>
    </row>
    <row r="90" spans="1:17" s="4" customFormat="1" x14ac:dyDescent="0.2">
      <c r="A90" s="226"/>
      <c r="B90" s="227">
        <v>3</v>
      </c>
      <c r="C90" s="228"/>
      <c r="D90" s="229" t="s">
        <v>26</v>
      </c>
      <c r="E90" s="230">
        <f>E91+E101+E130+E136+E133</f>
        <v>162962.32</v>
      </c>
      <c r="F90" s="230">
        <f>F91+F101+F130+F136+F133</f>
        <v>1139166.8599999999</v>
      </c>
      <c r="G90" s="230">
        <f>G91+G101+G130+G136+G133</f>
        <v>988425.97999999986</v>
      </c>
      <c r="H90" s="231">
        <f t="shared" si="10"/>
        <v>606.53651715316755</v>
      </c>
      <c r="I90" s="231">
        <f t="shared" si="9"/>
        <v>86.767445113352409</v>
      </c>
      <c r="J90" s="110"/>
      <c r="K90" s="110"/>
      <c r="L90" s="110"/>
      <c r="M90" s="1"/>
      <c r="N90" s="1"/>
      <c r="O90" s="1"/>
      <c r="P90" s="1"/>
    </row>
    <row r="91" spans="1:17" s="4" customFormat="1" x14ac:dyDescent="0.2">
      <c r="A91" s="59"/>
      <c r="B91" s="60">
        <v>31</v>
      </c>
      <c r="C91" s="59"/>
      <c r="D91" s="61" t="s">
        <v>6</v>
      </c>
      <c r="E91" s="62">
        <f t="shared" ref="E91:G91" si="11">E92+E97+E99</f>
        <v>68157.399999999994</v>
      </c>
      <c r="F91" s="62">
        <f t="shared" si="11"/>
        <v>324291.17000000004</v>
      </c>
      <c r="G91" s="62">
        <f t="shared" si="11"/>
        <v>234304.61</v>
      </c>
      <c r="H91" s="102">
        <f t="shared" si="10"/>
        <v>343.76987678520601</v>
      </c>
      <c r="I91" s="102">
        <f t="shared" si="9"/>
        <v>72.251307366771641</v>
      </c>
      <c r="J91" s="110"/>
      <c r="K91" s="110"/>
      <c r="L91" s="110"/>
      <c r="M91" s="1"/>
      <c r="N91" s="1"/>
      <c r="O91" s="1"/>
      <c r="P91" s="1"/>
    </row>
    <row r="92" spans="1:17" s="8" customFormat="1" x14ac:dyDescent="0.2">
      <c r="A92" s="9"/>
      <c r="B92" s="63">
        <v>311</v>
      </c>
      <c r="C92" s="14"/>
      <c r="D92" s="9" t="s">
        <v>46</v>
      </c>
      <c r="E92" s="51">
        <f t="shared" ref="E92:G92" si="12">E93+E94+E95+E96</f>
        <v>52837.67</v>
      </c>
      <c r="F92" s="51">
        <f t="shared" si="12"/>
        <v>267016.97000000003</v>
      </c>
      <c r="G92" s="51">
        <f t="shared" si="12"/>
        <v>185728.87</v>
      </c>
      <c r="H92" s="51">
        <f>G92/E92*100</f>
        <v>351.50844085289907</v>
      </c>
      <c r="I92" s="51">
        <f t="shared" si="9"/>
        <v>69.556953627329364</v>
      </c>
      <c r="J92" s="111"/>
      <c r="K92" s="111"/>
      <c r="L92" s="111"/>
      <c r="M92" s="7"/>
      <c r="N92" s="7"/>
      <c r="O92" s="7"/>
      <c r="P92" s="7"/>
    </row>
    <row r="93" spans="1:17" s="8" customFormat="1" x14ac:dyDescent="0.2">
      <c r="A93" s="14"/>
      <c r="B93" s="64">
        <v>3111</v>
      </c>
      <c r="C93" s="14"/>
      <c r="D93" s="14" t="s">
        <v>63</v>
      </c>
      <c r="E93" s="65">
        <v>34420.519999999997</v>
      </c>
      <c r="F93" s="65">
        <v>159120.04</v>
      </c>
      <c r="G93" s="65">
        <v>88713.17</v>
      </c>
      <c r="H93" s="65">
        <f t="shared" ref="H93:H154" si="13">G93/E93*100</f>
        <v>257.7333811342769</v>
      </c>
      <c r="I93" s="65">
        <f t="shared" si="9"/>
        <v>55.75235526587349</v>
      </c>
      <c r="J93" s="111"/>
      <c r="K93" s="111"/>
      <c r="L93" s="111"/>
      <c r="M93" s="7"/>
      <c r="N93" s="7"/>
      <c r="O93" s="7"/>
      <c r="P93" s="7"/>
    </row>
    <row r="94" spans="1:17" s="8" customFormat="1" x14ac:dyDescent="0.2">
      <c r="A94" s="14"/>
      <c r="B94" s="64" t="s">
        <v>133</v>
      </c>
      <c r="C94" s="14"/>
      <c r="D94" s="14" t="s">
        <v>134</v>
      </c>
      <c r="E94" s="65">
        <v>9350</v>
      </c>
      <c r="F94" s="65">
        <v>4530</v>
      </c>
      <c r="G94" s="65">
        <v>4470</v>
      </c>
      <c r="H94" s="65">
        <f t="shared" si="13"/>
        <v>47.807486631016047</v>
      </c>
      <c r="I94" s="65">
        <f t="shared" si="9"/>
        <v>98.675496688741731</v>
      </c>
      <c r="J94" s="111"/>
      <c r="K94" s="111"/>
      <c r="L94" s="111"/>
      <c r="M94" s="7"/>
      <c r="N94" s="7"/>
      <c r="O94" s="7"/>
      <c r="P94" s="7"/>
    </row>
    <row r="95" spans="1:17" s="8" customFormat="1" x14ac:dyDescent="0.2">
      <c r="A95" s="14"/>
      <c r="B95" s="64" t="s">
        <v>117</v>
      </c>
      <c r="C95" s="14"/>
      <c r="D95" s="14" t="s">
        <v>118</v>
      </c>
      <c r="E95" s="65">
        <v>624.57000000000005</v>
      </c>
      <c r="F95" s="65">
        <v>101314.48</v>
      </c>
      <c r="G95" s="65">
        <v>91287.27</v>
      </c>
      <c r="H95" s="65">
        <f t="shared" si="13"/>
        <v>14616.019021086508</v>
      </c>
      <c r="I95" s="65">
        <f t="shared" si="9"/>
        <v>90.102885589503117</v>
      </c>
      <c r="J95" s="111"/>
      <c r="K95" s="111"/>
      <c r="L95" s="111"/>
      <c r="M95" s="7"/>
      <c r="N95" s="7"/>
      <c r="O95" s="7"/>
      <c r="P95" s="7"/>
    </row>
    <row r="96" spans="1:17" s="8" customFormat="1" x14ac:dyDescent="0.2">
      <c r="A96" s="14"/>
      <c r="B96" s="64" t="s">
        <v>122</v>
      </c>
      <c r="C96" s="14"/>
      <c r="D96" s="14" t="s">
        <v>123</v>
      </c>
      <c r="E96" s="65">
        <v>8442.58</v>
      </c>
      <c r="F96" s="65">
        <v>2052.4499999999998</v>
      </c>
      <c r="G96" s="65">
        <v>1258.43</v>
      </c>
      <c r="H96" s="65">
        <f t="shared" si="13"/>
        <v>14.90575155935745</v>
      </c>
      <c r="I96" s="65">
        <f t="shared" si="9"/>
        <v>61.313552096275195</v>
      </c>
      <c r="J96" s="111"/>
      <c r="K96" s="111">
        <f>G126+G257+G278</f>
        <v>8843.2099999999991</v>
      </c>
      <c r="L96" s="111"/>
      <c r="M96" s="7"/>
      <c r="N96" s="7"/>
      <c r="O96" s="7"/>
      <c r="P96" s="7"/>
    </row>
    <row r="97" spans="1:16" s="8" customFormat="1" x14ac:dyDescent="0.2">
      <c r="A97" s="14"/>
      <c r="B97" s="63" t="s">
        <v>135</v>
      </c>
      <c r="C97" s="9"/>
      <c r="D97" s="9" t="s">
        <v>50</v>
      </c>
      <c r="E97" s="51">
        <f>E98</f>
        <v>8500</v>
      </c>
      <c r="F97" s="51">
        <v>35400</v>
      </c>
      <c r="G97" s="51">
        <v>34696.43</v>
      </c>
      <c r="H97" s="51">
        <f t="shared" si="13"/>
        <v>408.19329411764704</v>
      </c>
      <c r="I97" s="51">
        <f t="shared" si="9"/>
        <v>98.012514124293787</v>
      </c>
      <c r="J97" s="111"/>
      <c r="K97" s="111"/>
      <c r="L97" s="111"/>
      <c r="M97" s="7"/>
      <c r="N97" s="7"/>
      <c r="O97" s="7"/>
      <c r="P97" s="7"/>
    </row>
    <row r="98" spans="1:16" s="8" customFormat="1" x14ac:dyDescent="0.2">
      <c r="A98" s="14"/>
      <c r="B98" s="64" t="s">
        <v>73</v>
      </c>
      <c r="C98" s="14"/>
      <c r="D98" s="14" t="s">
        <v>50</v>
      </c>
      <c r="E98" s="65">
        <v>8500</v>
      </c>
      <c r="F98" s="65">
        <v>35400</v>
      </c>
      <c r="G98" s="65">
        <v>34696.43</v>
      </c>
      <c r="H98" s="65">
        <f t="shared" si="13"/>
        <v>408.19329411764704</v>
      </c>
      <c r="I98" s="65">
        <f t="shared" si="9"/>
        <v>98.012514124293787</v>
      </c>
      <c r="J98" s="111"/>
      <c r="K98" s="111"/>
      <c r="L98" s="111"/>
      <c r="M98" s="7"/>
      <c r="N98" s="7"/>
      <c r="O98" s="7"/>
      <c r="P98" s="7"/>
    </row>
    <row r="99" spans="1:16" s="8" customFormat="1" x14ac:dyDescent="0.2">
      <c r="A99" s="14"/>
      <c r="B99" s="10">
        <v>313</v>
      </c>
      <c r="C99" s="9"/>
      <c r="D99" s="9" t="s">
        <v>47</v>
      </c>
      <c r="E99" s="51">
        <f>E100</f>
        <v>6819.73</v>
      </c>
      <c r="F99" s="51">
        <v>21874.2</v>
      </c>
      <c r="G99" s="51">
        <v>13879.31</v>
      </c>
      <c r="H99" s="51">
        <f t="shared" si="13"/>
        <v>203.51700140621404</v>
      </c>
      <c r="I99" s="51">
        <f t="shared" si="9"/>
        <v>63.450594764608525</v>
      </c>
      <c r="J99" s="111"/>
      <c r="K99" s="111"/>
      <c r="L99" s="111"/>
      <c r="M99" s="7"/>
      <c r="N99" s="7"/>
      <c r="O99" s="7"/>
      <c r="P99" s="7"/>
    </row>
    <row r="100" spans="1:16" s="8" customFormat="1" x14ac:dyDescent="0.2">
      <c r="A100" s="14"/>
      <c r="B100" s="15">
        <v>3132</v>
      </c>
      <c r="C100" s="14"/>
      <c r="D100" s="14" t="s">
        <v>64</v>
      </c>
      <c r="E100" s="65">
        <v>6819.73</v>
      </c>
      <c r="F100" s="65">
        <v>21874.2</v>
      </c>
      <c r="G100" s="65">
        <v>13879.31</v>
      </c>
      <c r="H100" s="65">
        <f t="shared" si="13"/>
        <v>203.51700140621404</v>
      </c>
      <c r="I100" s="65">
        <f t="shared" si="9"/>
        <v>63.450594764608525</v>
      </c>
      <c r="J100" s="111"/>
      <c r="K100" s="111"/>
      <c r="L100" s="111"/>
      <c r="M100" s="7"/>
      <c r="N100" s="7"/>
      <c r="O100" s="7"/>
      <c r="P100" s="7"/>
    </row>
    <row r="101" spans="1:16" s="4" customFormat="1" x14ac:dyDescent="0.2">
      <c r="A101" s="59"/>
      <c r="B101" s="60">
        <v>32</v>
      </c>
      <c r="C101" s="59"/>
      <c r="D101" s="61" t="s">
        <v>7</v>
      </c>
      <c r="E101" s="62">
        <f t="shared" ref="E101:G101" si="14">E102+E106+E113+E123</f>
        <v>92071.23000000001</v>
      </c>
      <c r="F101" s="62">
        <f t="shared" si="14"/>
        <v>812075.68999999983</v>
      </c>
      <c r="G101" s="62">
        <f t="shared" si="14"/>
        <v>751020.79999999993</v>
      </c>
      <c r="H101" s="102">
        <f t="shared" si="13"/>
        <v>815.69541321431223</v>
      </c>
      <c r="I101" s="102">
        <f t="shared" si="9"/>
        <v>92.481625696737709</v>
      </c>
      <c r="J101" s="110"/>
      <c r="K101" s="110"/>
      <c r="L101" s="110"/>
      <c r="M101" s="1"/>
      <c r="N101" s="1"/>
      <c r="O101" s="1"/>
      <c r="P101" s="1"/>
    </row>
    <row r="102" spans="1:16" s="4" customFormat="1" x14ac:dyDescent="0.2">
      <c r="A102" s="23"/>
      <c r="B102" s="72">
        <v>321</v>
      </c>
      <c r="C102" s="9"/>
      <c r="D102" s="73" t="s">
        <v>51</v>
      </c>
      <c r="E102" s="77">
        <f t="shared" ref="E102:G102" si="15">E103+E104+E105</f>
        <v>4215.1100000000006</v>
      </c>
      <c r="F102" s="77">
        <f t="shared" si="15"/>
        <v>68805.47</v>
      </c>
      <c r="G102" s="77">
        <f t="shared" si="15"/>
        <v>63726.759999999995</v>
      </c>
      <c r="H102" s="51">
        <f>G102/E102*100</f>
        <v>1511.8646962949954</v>
      </c>
      <c r="I102" s="51">
        <f t="shared" si="9"/>
        <v>92.618740922778358</v>
      </c>
      <c r="J102" s="110"/>
      <c r="K102" s="110"/>
      <c r="L102" s="110"/>
      <c r="M102" s="1"/>
      <c r="N102" s="1"/>
      <c r="O102" s="1"/>
      <c r="P102" s="1"/>
    </row>
    <row r="103" spans="1:16" s="4" customFormat="1" x14ac:dyDescent="0.2">
      <c r="A103" s="23"/>
      <c r="B103" s="43" t="s">
        <v>65</v>
      </c>
      <c r="C103" s="14"/>
      <c r="D103" s="78" t="s">
        <v>66</v>
      </c>
      <c r="E103" s="33">
        <v>708.19</v>
      </c>
      <c r="F103" s="33">
        <v>6685</v>
      </c>
      <c r="G103" s="33">
        <v>4547.32</v>
      </c>
      <c r="H103" s="65">
        <f t="shared" si="13"/>
        <v>642.10451997345331</v>
      </c>
      <c r="I103" s="65">
        <f t="shared" si="9"/>
        <v>68.022737471952126</v>
      </c>
      <c r="J103" s="110"/>
      <c r="K103" s="110"/>
      <c r="L103" s="110"/>
      <c r="M103" s="1"/>
      <c r="N103" s="1"/>
      <c r="O103" s="1"/>
      <c r="P103" s="1"/>
    </row>
    <row r="104" spans="1:16" s="4" customFormat="1" ht="31.5" x14ac:dyDescent="0.2">
      <c r="A104" s="23"/>
      <c r="B104" s="43" t="s">
        <v>67</v>
      </c>
      <c r="C104" s="14"/>
      <c r="D104" s="16" t="s">
        <v>55</v>
      </c>
      <c r="E104" s="33">
        <v>2156.0300000000002</v>
      </c>
      <c r="F104" s="33">
        <v>57189.2</v>
      </c>
      <c r="G104" s="33">
        <v>54228.31</v>
      </c>
      <c r="H104" s="65">
        <f t="shared" si="13"/>
        <v>2515.1927385054937</v>
      </c>
      <c r="I104" s="65">
        <f t="shared" si="9"/>
        <v>94.822641337874984</v>
      </c>
      <c r="J104" s="110"/>
      <c r="K104" s="110"/>
      <c r="L104" s="110"/>
      <c r="M104" s="1"/>
      <c r="N104" s="1"/>
      <c r="O104" s="1"/>
      <c r="P104" s="1"/>
    </row>
    <row r="105" spans="1:16" s="4" customFormat="1" x14ac:dyDescent="0.2">
      <c r="A105" s="23"/>
      <c r="B105" s="43">
        <v>3213</v>
      </c>
      <c r="C105" s="14"/>
      <c r="D105" s="16" t="s">
        <v>56</v>
      </c>
      <c r="E105" s="33">
        <v>1350.89</v>
      </c>
      <c r="F105" s="33">
        <v>4931.2700000000004</v>
      </c>
      <c r="G105" s="33">
        <v>4951.13</v>
      </c>
      <c r="H105" s="65">
        <f t="shared" si="13"/>
        <v>366.50874608591374</v>
      </c>
      <c r="I105" s="65">
        <f t="shared" si="9"/>
        <v>100.40273600918222</v>
      </c>
      <c r="J105" s="110"/>
      <c r="K105" s="110"/>
      <c r="L105" s="110"/>
      <c r="M105" s="1"/>
      <c r="N105" s="1"/>
      <c r="O105" s="1"/>
      <c r="P105" s="1"/>
    </row>
    <row r="106" spans="1:16" s="4" customFormat="1" x14ac:dyDescent="0.2">
      <c r="A106" s="9"/>
      <c r="B106" s="63">
        <v>322</v>
      </c>
      <c r="C106" s="9"/>
      <c r="D106" s="9" t="s">
        <v>52</v>
      </c>
      <c r="E106" s="6">
        <f t="shared" ref="E106:G106" si="16">E107+E108+E109+E110+E111+E112</f>
        <v>10142.740000000002</v>
      </c>
      <c r="F106" s="6">
        <f t="shared" si="16"/>
        <v>564620.43999999994</v>
      </c>
      <c r="G106" s="6">
        <f t="shared" si="16"/>
        <v>493947.98</v>
      </c>
      <c r="H106" s="51">
        <f t="shared" si="13"/>
        <v>4869.9659066484983</v>
      </c>
      <c r="I106" s="51">
        <f t="shared" si="9"/>
        <v>87.4831913630332</v>
      </c>
      <c r="J106" s="110"/>
      <c r="K106" s="110"/>
      <c r="L106" s="110"/>
      <c r="M106" s="1"/>
      <c r="N106" s="1"/>
      <c r="O106" s="1"/>
      <c r="P106" s="1"/>
    </row>
    <row r="107" spans="1:16" s="4" customFormat="1" x14ac:dyDescent="0.2">
      <c r="A107" s="14"/>
      <c r="B107" s="64" t="s">
        <v>68</v>
      </c>
      <c r="C107" s="14"/>
      <c r="D107" s="14" t="s">
        <v>57</v>
      </c>
      <c r="E107" s="34">
        <v>1421.76</v>
      </c>
      <c r="F107" s="34">
        <v>24550</v>
      </c>
      <c r="G107" s="34">
        <v>24052.22</v>
      </c>
      <c r="H107" s="65">
        <f t="shared" si="13"/>
        <v>1691.7215282466802</v>
      </c>
      <c r="I107" s="65">
        <f t="shared" si="9"/>
        <v>97.972382892057027</v>
      </c>
      <c r="J107" s="110"/>
      <c r="K107" s="110"/>
      <c r="L107" s="110"/>
      <c r="M107" s="1"/>
      <c r="N107" s="1"/>
      <c r="O107" s="1"/>
      <c r="P107" s="1"/>
    </row>
    <row r="108" spans="1:16" s="4" customFormat="1" x14ac:dyDescent="0.2">
      <c r="A108" s="14"/>
      <c r="B108" s="64" t="s">
        <v>124</v>
      </c>
      <c r="C108" s="14"/>
      <c r="D108" s="14" t="s">
        <v>58</v>
      </c>
      <c r="E108" s="34">
        <v>4478.97</v>
      </c>
      <c r="F108" s="34">
        <v>479000</v>
      </c>
      <c r="G108" s="34">
        <v>411705.61</v>
      </c>
      <c r="H108" s="65">
        <v>0</v>
      </c>
      <c r="I108" s="65">
        <f t="shared" si="9"/>
        <v>85.951066805845514</v>
      </c>
      <c r="J108" s="110"/>
      <c r="K108" s="110"/>
      <c r="L108" s="110"/>
      <c r="M108" s="1"/>
      <c r="N108" s="1"/>
      <c r="O108" s="1"/>
      <c r="P108" s="1"/>
    </row>
    <row r="109" spans="1:16" s="80" customFormat="1" x14ac:dyDescent="0.2">
      <c r="A109" s="14"/>
      <c r="B109" s="64" t="s">
        <v>69</v>
      </c>
      <c r="C109" s="14"/>
      <c r="D109" s="14" t="s">
        <v>70</v>
      </c>
      <c r="E109" s="34">
        <v>0</v>
      </c>
      <c r="F109" s="34">
        <v>41000</v>
      </c>
      <c r="G109" s="34">
        <v>43405.89</v>
      </c>
      <c r="H109" s="65">
        <v>0</v>
      </c>
      <c r="I109" s="65">
        <v>0</v>
      </c>
      <c r="J109" s="114"/>
      <c r="K109" s="114"/>
      <c r="L109" s="114"/>
      <c r="M109" s="79"/>
      <c r="N109" s="79"/>
      <c r="O109" s="79"/>
      <c r="P109" s="79"/>
    </row>
    <row r="110" spans="1:16" s="4" customFormat="1" ht="31.5" x14ac:dyDescent="0.2">
      <c r="A110" s="14"/>
      <c r="B110" s="64" t="s">
        <v>71</v>
      </c>
      <c r="C110" s="14"/>
      <c r="D110" s="81" t="s">
        <v>72</v>
      </c>
      <c r="E110" s="34">
        <v>0</v>
      </c>
      <c r="F110" s="34">
        <v>1200</v>
      </c>
      <c r="G110" s="34">
        <v>886.94</v>
      </c>
      <c r="H110" s="65">
        <v>0</v>
      </c>
      <c r="I110" s="65">
        <v>0</v>
      </c>
      <c r="J110" s="110"/>
      <c r="K110" s="110"/>
      <c r="L110" s="110"/>
      <c r="M110" s="1"/>
      <c r="N110" s="1"/>
      <c r="O110" s="1"/>
      <c r="P110" s="1"/>
    </row>
    <row r="111" spans="1:16" s="4" customFormat="1" x14ac:dyDescent="0.2">
      <c r="A111" s="14"/>
      <c r="B111" s="64" t="s">
        <v>127</v>
      </c>
      <c r="C111" s="14"/>
      <c r="D111" s="81" t="s">
        <v>128</v>
      </c>
      <c r="E111" s="34">
        <v>3815.76</v>
      </c>
      <c r="F111" s="34">
        <v>4870.4399999999996</v>
      </c>
      <c r="G111" s="34">
        <v>3808.62</v>
      </c>
      <c r="H111" s="65">
        <f t="shared" si="13"/>
        <v>99.812881313290134</v>
      </c>
      <c r="I111" s="65">
        <f t="shared" si="9"/>
        <v>78.198684307783282</v>
      </c>
      <c r="J111" s="110"/>
      <c r="K111" s="110"/>
      <c r="L111" s="110"/>
      <c r="M111" s="1"/>
      <c r="N111" s="1"/>
      <c r="O111" s="1"/>
      <c r="P111" s="1"/>
    </row>
    <row r="112" spans="1:16" s="4" customFormat="1" x14ac:dyDescent="0.2">
      <c r="A112" s="14"/>
      <c r="B112" s="64" t="s">
        <v>130</v>
      </c>
      <c r="C112" s="14"/>
      <c r="D112" s="81" t="s">
        <v>131</v>
      </c>
      <c r="E112" s="34">
        <v>426.25</v>
      </c>
      <c r="F112" s="34">
        <v>14000</v>
      </c>
      <c r="G112" s="34">
        <v>10088.700000000001</v>
      </c>
      <c r="H112" s="65">
        <f t="shared" si="13"/>
        <v>2366.8504398826981</v>
      </c>
      <c r="I112" s="65">
        <f t="shared" si="9"/>
        <v>72.062142857142859</v>
      </c>
      <c r="J112" s="110"/>
      <c r="K112" s="110"/>
      <c r="L112" s="110"/>
      <c r="M112" s="1"/>
      <c r="N112" s="1"/>
      <c r="O112" s="1"/>
      <c r="P112" s="1"/>
    </row>
    <row r="113" spans="1:16" s="4" customFormat="1" x14ac:dyDescent="0.2">
      <c r="A113" s="14"/>
      <c r="B113" s="72">
        <v>323</v>
      </c>
      <c r="C113" s="9"/>
      <c r="D113" s="73" t="s">
        <v>43</v>
      </c>
      <c r="E113" s="6">
        <f t="shared" ref="E113:G113" si="17">E114+E115+E116+E117+E118+E119+E120+E121+E122</f>
        <v>57442.01</v>
      </c>
      <c r="F113" s="6">
        <f t="shared" si="17"/>
        <v>144868.45000000001</v>
      </c>
      <c r="G113" s="6">
        <f t="shared" si="17"/>
        <v>157525.68</v>
      </c>
      <c r="H113" s="51">
        <f t="shared" si="13"/>
        <v>274.23427557635949</v>
      </c>
      <c r="I113" s="51">
        <f t="shared" si="9"/>
        <v>108.7370507519063</v>
      </c>
      <c r="J113" s="110"/>
      <c r="K113" s="110"/>
      <c r="L113" s="110"/>
      <c r="M113" s="1"/>
      <c r="N113" s="1"/>
      <c r="O113" s="1"/>
      <c r="P113" s="1"/>
    </row>
    <row r="114" spans="1:16" s="4" customFormat="1" x14ac:dyDescent="0.2">
      <c r="A114" s="14"/>
      <c r="B114" s="43" t="s">
        <v>74</v>
      </c>
      <c r="C114" s="14"/>
      <c r="D114" s="78" t="s">
        <v>75</v>
      </c>
      <c r="E114" s="34">
        <v>2313.65</v>
      </c>
      <c r="F114" s="34">
        <v>17150</v>
      </c>
      <c r="G114" s="34">
        <v>17496.48</v>
      </c>
      <c r="H114" s="65">
        <f t="shared" si="13"/>
        <v>756.22847016618766</v>
      </c>
      <c r="I114" s="65">
        <f t="shared" si="9"/>
        <v>102.02029154518951</v>
      </c>
      <c r="J114" s="110"/>
      <c r="K114" s="110"/>
      <c r="L114" s="110"/>
      <c r="M114" s="1"/>
      <c r="N114" s="1"/>
      <c r="O114" s="1"/>
      <c r="P114" s="1"/>
    </row>
    <row r="115" spans="1:16" s="4" customFormat="1" x14ac:dyDescent="0.2">
      <c r="A115" s="14"/>
      <c r="B115" s="43" t="s">
        <v>76</v>
      </c>
      <c r="C115" s="14"/>
      <c r="D115" s="78" t="s">
        <v>77</v>
      </c>
      <c r="E115" s="34">
        <v>5170.7700000000004</v>
      </c>
      <c r="F115" s="34">
        <v>16779.68</v>
      </c>
      <c r="G115" s="34">
        <v>18284.259999999998</v>
      </c>
      <c r="H115" s="65">
        <f t="shared" si="13"/>
        <v>353.60806997797226</v>
      </c>
      <c r="I115" s="65">
        <f t="shared" si="9"/>
        <v>108.96667874476746</v>
      </c>
      <c r="J115" s="110"/>
      <c r="K115" s="110"/>
      <c r="L115" s="110"/>
      <c r="M115" s="1"/>
      <c r="N115" s="1"/>
      <c r="O115" s="1"/>
      <c r="P115" s="1"/>
    </row>
    <row r="116" spans="1:16" s="4" customFormat="1" x14ac:dyDescent="0.2">
      <c r="A116" s="14"/>
      <c r="B116" s="43">
        <v>3233</v>
      </c>
      <c r="C116" s="14"/>
      <c r="D116" s="78" t="s">
        <v>125</v>
      </c>
      <c r="E116" s="34">
        <v>1429.95</v>
      </c>
      <c r="F116" s="34">
        <v>2643.69</v>
      </c>
      <c r="G116" s="34">
        <v>2633.69</v>
      </c>
      <c r="H116" s="65">
        <f t="shared" si="13"/>
        <v>184.18056575404734</v>
      </c>
      <c r="I116" s="65">
        <v>0</v>
      </c>
      <c r="J116" s="110"/>
      <c r="K116" s="110"/>
      <c r="L116" s="110"/>
      <c r="M116" s="1"/>
      <c r="N116" s="1"/>
      <c r="O116" s="1"/>
      <c r="P116" s="1"/>
    </row>
    <row r="117" spans="1:16" s="4" customFormat="1" x14ac:dyDescent="0.2">
      <c r="A117" s="14"/>
      <c r="B117" s="43" t="s">
        <v>78</v>
      </c>
      <c r="C117" s="14"/>
      <c r="D117" s="78" t="s">
        <v>79</v>
      </c>
      <c r="E117" s="34">
        <v>2301.85</v>
      </c>
      <c r="F117" s="34">
        <v>21000</v>
      </c>
      <c r="G117" s="34">
        <v>20467.05</v>
      </c>
      <c r="H117" s="65">
        <f t="shared" si="13"/>
        <v>889.15654799400488</v>
      </c>
      <c r="I117" s="65">
        <f t="shared" si="9"/>
        <v>97.462142857142851</v>
      </c>
      <c r="J117" s="110"/>
      <c r="K117" s="110"/>
      <c r="L117" s="110"/>
      <c r="M117" s="1"/>
      <c r="N117" s="1"/>
      <c r="O117" s="1"/>
      <c r="P117" s="1"/>
    </row>
    <row r="118" spans="1:16" s="4" customFormat="1" x14ac:dyDescent="0.2">
      <c r="A118" s="14"/>
      <c r="B118" s="43">
        <v>3235</v>
      </c>
      <c r="C118" s="14"/>
      <c r="D118" s="78" t="s">
        <v>61</v>
      </c>
      <c r="E118" s="34">
        <v>521.09</v>
      </c>
      <c r="F118" s="34">
        <v>4400</v>
      </c>
      <c r="G118" s="34">
        <v>4343.53</v>
      </c>
      <c r="H118" s="65">
        <f t="shared" si="13"/>
        <v>833.54698804429165</v>
      </c>
      <c r="I118" s="65">
        <f t="shared" si="9"/>
        <v>98.716590909090911</v>
      </c>
      <c r="J118" s="110"/>
      <c r="K118" s="110"/>
      <c r="L118" s="110"/>
      <c r="M118" s="1"/>
      <c r="N118" s="1"/>
      <c r="O118" s="1"/>
      <c r="P118" s="1"/>
    </row>
    <row r="119" spans="1:16" s="4" customFormat="1" x14ac:dyDescent="0.2">
      <c r="A119" s="14"/>
      <c r="B119" s="43">
        <v>3236</v>
      </c>
      <c r="C119" s="14"/>
      <c r="D119" s="78" t="s">
        <v>121</v>
      </c>
      <c r="E119" s="34">
        <v>30895.02</v>
      </c>
      <c r="F119" s="34">
        <v>36736.339999999997</v>
      </c>
      <c r="G119" s="34">
        <v>39078.68</v>
      </c>
      <c r="H119" s="65">
        <f t="shared" si="13"/>
        <v>126.4886056069878</v>
      </c>
      <c r="I119" s="65">
        <f t="shared" si="9"/>
        <v>106.37608428057885</v>
      </c>
      <c r="J119" s="110"/>
      <c r="K119" s="110"/>
      <c r="L119" s="110"/>
      <c r="M119" s="1"/>
      <c r="N119" s="1"/>
      <c r="O119" s="1"/>
      <c r="P119" s="1"/>
    </row>
    <row r="120" spans="1:16" s="4" customFormat="1" x14ac:dyDescent="0.2">
      <c r="A120" s="14"/>
      <c r="B120" s="43">
        <v>3237</v>
      </c>
      <c r="C120" s="14"/>
      <c r="D120" s="78" t="s">
        <v>59</v>
      </c>
      <c r="E120" s="34">
        <v>5882.4</v>
      </c>
      <c r="F120" s="34">
        <v>3390.74</v>
      </c>
      <c r="G120" s="34">
        <v>10739.5</v>
      </c>
      <c r="H120" s="65">
        <f t="shared" si="13"/>
        <v>182.57003943968448</v>
      </c>
      <c r="I120" s="65">
        <f t="shared" si="9"/>
        <v>316.73027126821876</v>
      </c>
      <c r="J120" s="110"/>
      <c r="K120" s="110"/>
      <c r="L120" s="110"/>
      <c r="M120" s="1"/>
      <c r="N120" s="1"/>
      <c r="O120" s="1"/>
      <c r="P120" s="1"/>
    </row>
    <row r="121" spans="1:16" s="4" customFormat="1" x14ac:dyDescent="0.2">
      <c r="A121" s="14"/>
      <c r="B121" s="43" t="s">
        <v>80</v>
      </c>
      <c r="C121" s="14"/>
      <c r="D121" s="78" t="s">
        <v>81</v>
      </c>
      <c r="E121" s="34">
        <v>719.59</v>
      </c>
      <c r="F121" s="34">
        <v>8468</v>
      </c>
      <c r="G121" s="34">
        <v>7882.62</v>
      </c>
      <c r="H121" s="65">
        <f t="shared" si="13"/>
        <v>1095.432121068942</v>
      </c>
      <c r="I121" s="65">
        <f t="shared" si="9"/>
        <v>93.087151629664618</v>
      </c>
      <c r="J121" s="110"/>
      <c r="K121" s="110"/>
      <c r="L121" s="110"/>
      <c r="M121" s="1"/>
      <c r="N121" s="1"/>
      <c r="O121" s="1"/>
      <c r="P121" s="1"/>
    </row>
    <row r="122" spans="1:16" s="4" customFormat="1" x14ac:dyDescent="0.2">
      <c r="A122" s="14"/>
      <c r="B122" s="43" t="s">
        <v>82</v>
      </c>
      <c r="C122" s="14"/>
      <c r="D122" s="78" t="s">
        <v>60</v>
      </c>
      <c r="E122" s="34">
        <v>8207.69</v>
      </c>
      <c r="F122" s="34">
        <v>34300</v>
      </c>
      <c r="G122" s="34">
        <v>36599.870000000003</v>
      </c>
      <c r="H122" s="65">
        <f t="shared" si="13"/>
        <v>445.92169051219042</v>
      </c>
      <c r="I122" s="65">
        <f t="shared" si="9"/>
        <v>106.70516034985424</v>
      </c>
      <c r="J122" s="110"/>
      <c r="K122" s="110"/>
      <c r="L122" s="110"/>
      <c r="M122" s="1"/>
      <c r="N122" s="1"/>
      <c r="O122" s="1"/>
      <c r="P122" s="1"/>
    </row>
    <row r="123" spans="1:16" s="4" customFormat="1" x14ac:dyDescent="0.2">
      <c r="A123" s="14"/>
      <c r="B123" s="72">
        <v>329</v>
      </c>
      <c r="C123" s="9"/>
      <c r="D123" s="73" t="s">
        <v>53</v>
      </c>
      <c r="E123" s="6">
        <f t="shared" ref="E123:G123" si="18">E124+E125+E126+E127+E128+E129</f>
        <v>20271.370000000003</v>
      </c>
      <c r="F123" s="6">
        <f t="shared" si="18"/>
        <v>33781.33</v>
      </c>
      <c r="G123" s="6">
        <f t="shared" si="18"/>
        <v>35820.379999999997</v>
      </c>
      <c r="H123" s="51">
        <f t="shared" si="13"/>
        <v>176.70428787003539</v>
      </c>
      <c r="I123" s="51">
        <f t="shared" si="9"/>
        <v>106.0360264086701</v>
      </c>
      <c r="J123" s="110"/>
      <c r="K123" s="110"/>
      <c r="L123" s="110"/>
      <c r="M123" s="1"/>
      <c r="N123" s="1"/>
      <c r="O123" s="1"/>
      <c r="P123" s="1"/>
    </row>
    <row r="124" spans="1:16" s="4" customFormat="1" ht="31.5" x14ac:dyDescent="0.2">
      <c r="A124" s="14"/>
      <c r="B124" s="43" t="s">
        <v>83</v>
      </c>
      <c r="C124" s="14"/>
      <c r="D124" s="16" t="s">
        <v>84</v>
      </c>
      <c r="E124" s="4">
        <v>4429.75</v>
      </c>
      <c r="F124" s="34">
        <v>12600</v>
      </c>
      <c r="G124" s="4">
        <v>12168.7</v>
      </c>
      <c r="H124" s="65">
        <f t="shared" si="13"/>
        <v>274.70399006715957</v>
      </c>
      <c r="I124" s="65">
        <f t="shared" si="9"/>
        <v>96.576984126984129</v>
      </c>
      <c r="J124" s="110"/>
      <c r="K124" s="110"/>
      <c r="L124" s="110"/>
      <c r="M124" s="1"/>
      <c r="N124" s="1"/>
      <c r="O124" s="1"/>
      <c r="P124" s="1"/>
    </row>
    <row r="125" spans="1:16" s="4" customFormat="1" x14ac:dyDescent="0.2">
      <c r="A125" s="14"/>
      <c r="B125" s="43">
        <v>3292</v>
      </c>
      <c r="C125" s="14"/>
      <c r="D125" s="16" t="s">
        <v>126</v>
      </c>
      <c r="E125" s="34">
        <v>4741.17</v>
      </c>
      <c r="F125" s="34">
        <v>11543.97</v>
      </c>
      <c r="G125" s="34">
        <v>12493.94</v>
      </c>
      <c r="H125" s="65">
        <f t="shared" si="13"/>
        <v>263.52018594566317</v>
      </c>
      <c r="I125" s="65">
        <f t="shared" si="9"/>
        <v>108.22914473963465</v>
      </c>
      <c r="J125" s="110"/>
      <c r="K125" s="110"/>
      <c r="L125" s="110"/>
      <c r="M125" s="1"/>
      <c r="N125" s="1"/>
      <c r="O125" s="1"/>
      <c r="P125" s="1"/>
    </row>
    <row r="126" spans="1:16" s="4" customFormat="1" x14ac:dyDescent="0.2">
      <c r="A126" s="14"/>
      <c r="B126" s="43" t="s">
        <v>85</v>
      </c>
      <c r="C126" s="14"/>
      <c r="D126" s="78" t="s">
        <v>86</v>
      </c>
      <c r="E126" s="34">
        <v>9301.98</v>
      </c>
      <c r="F126" s="34">
        <v>3543.26</v>
      </c>
      <c r="G126" s="34">
        <v>6283.09</v>
      </c>
      <c r="H126" s="65">
        <f t="shared" si="13"/>
        <v>67.545726823751508</v>
      </c>
      <c r="I126" s="65">
        <f t="shared" si="9"/>
        <v>177.32511867602153</v>
      </c>
      <c r="J126" s="110"/>
      <c r="K126" s="110"/>
      <c r="L126" s="110"/>
      <c r="M126" s="1"/>
      <c r="N126" s="1"/>
      <c r="O126" s="1"/>
      <c r="P126" s="1"/>
    </row>
    <row r="127" spans="1:16" s="4" customFormat="1" x14ac:dyDescent="0.2">
      <c r="A127" s="14"/>
      <c r="B127" s="43">
        <v>3294</v>
      </c>
      <c r="C127" s="14"/>
      <c r="D127" s="78" t="s">
        <v>132</v>
      </c>
      <c r="E127" s="34">
        <v>272.60000000000002</v>
      </c>
      <c r="F127" s="34">
        <v>1815.81</v>
      </c>
      <c r="G127" s="34">
        <v>1815.81</v>
      </c>
      <c r="H127" s="65">
        <f t="shared" si="13"/>
        <v>666.10785033015395</v>
      </c>
      <c r="I127" s="65">
        <f t="shared" si="9"/>
        <v>100</v>
      </c>
      <c r="J127" s="110"/>
      <c r="K127" s="110"/>
      <c r="L127" s="110"/>
      <c r="M127" s="1"/>
      <c r="N127" s="1"/>
      <c r="O127" s="1"/>
      <c r="P127" s="1"/>
    </row>
    <row r="128" spans="1:16" s="4" customFormat="1" x14ac:dyDescent="0.2">
      <c r="A128" s="14"/>
      <c r="B128" s="82">
        <v>3295</v>
      </c>
      <c r="C128" s="14"/>
      <c r="D128" s="83" t="s">
        <v>87</v>
      </c>
      <c r="E128" s="34">
        <v>67.58</v>
      </c>
      <c r="F128" s="34">
        <v>904.29</v>
      </c>
      <c r="G128" s="34">
        <v>910.96</v>
      </c>
      <c r="H128" s="65">
        <f t="shared" si="13"/>
        <v>1347.9727730097663</v>
      </c>
      <c r="I128" s="65">
        <f t="shared" si="9"/>
        <v>100.73759524046491</v>
      </c>
      <c r="J128" s="110"/>
      <c r="K128" s="110"/>
      <c r="L128" s="110"/>
      <c r="M128" s="1"/>
      <c r="N128" s="1"/>
      <c r="O128" s="1"/>
      <c r="P128" s="1"/>
    </row>
    <row r="129" spans="1:16" s="4" customFormat="1" x14ac:dyDescent="0.2">
      <c r="A129" s="14"/>
      <c r="B129" s="82" t="s">
        <v>88</v>
      </c>
      <c r="C129" s="14"/>
      <c r="D129" s="83" t="s">
        <v>53</v>
      </c>
      <c r="E129" s="34">
        <v>1458.29</v>
      </c>
      <c r="F129" s="34">
        <v>3374</v>
      </c>
      <c r="G129" s="34">
        <v>2147.88</v>
      </c>
      <c r="H129" s="65">
        <f t="shared" si="13"/>
        <v>147.28757654513166</v>
      </c>
      <c r="I129" s="65">
        <f t="shared" si="9"/>
        <v>63.659751037344407</v>
      </c>
      <c r="J129" s="110"/>
      <c r="K129" s="110"/>
      <c r="L129" s="110"/>
      <c r="M129" s="1"/>
      <c r="N129" s="1"/>
      <c r="O129" s="1"/>
      <c r="P129" s="1"/>
    </row>
    <row r="130" spans="1:16" s="4" customFormat="1" x14ac:dyDescent="0.2">
      <c r="A130" s="70"/>
      <c r="B130" s="60">
        <v>34</v>
      </c>
      <c r="C130" s="59"/>
      <c r="D130" s="61" t="s">
        <v>10</v>
      </c>
      <c r="E130" s="84">
        <f>E131</f>
        <v>2233.4299999999998</v>
      </c>
      <c r="F130" s="84">
        <v>2800</v>
      </c>
      <c r="G130" s="84">
        <v>3100.57</v>
      </c>
      <c r="H130" s="102">
        <f t="shared" si="13"/>
        <v>138.82548367309477</v>
      </c>
      <c r="I130" s="102">
        <f t="shared" si="9"/>
        <v>110.73464285714287</v>
      </c>
      <c r="J130" s="110"/>
      <c r="K130" s="110"/>
      <c r="L130" s="110"/>
      <c r="M130" s="1"/>
      <c r="N130" s="1"/>
      <c r="O130" s="1"/>
      <c r="P130" s="1"/>
    </row>
    <row r="131" spans="1:16" s="8" customFormat="1" x14ac:dyDescent="0.2">
      <c r="A131" s="85"/>
      <c r="B131" s="72">
        <v>343</v>
      </c>
      <c r="C131" s="9"/>
      <c r="D131" s="73" t="s">
        <v>54</v>
      </c>
      <c r="E131" s="6">
        <f>E132</f>
        <v>2233.4299999999998</v>
      </c>
      <c r="F131" s="6">
        <v>2800</v>
      </c>
      <c r="G131" s="6">
        <v>3100.57</v>
      </c>
      <c r="H131" s="51">
        <f t="shared" si="13"/>
        <v>138.82548367309477</v>
      </c>
      <c r="I131" s="51">
        <f t="shared" si="9"/>
        <v>110.73464285714287</v>
      </c>
      <c r="J131" s="111"/>
      <c r="K131" s="111"/>
      <c r="L131" s="111"/>
      <c r="M131" s="7"/>
      <c r="N131" s="7"/>
      <c r="O131" s="7"/>
      <c r="P131" s="7"/>
    </row>
    <row r="132" spans="1:16" s="8" customFormat="1" x14ac:dyDescent="0.2">
      <c r="A132" s="23"/>
      <c r="B132" s="43" t="s">
        <v>89</v>
      </c>
      <c r="C132" s="14"/>
      <c r="D132" s="78" t="s">
        <v>90</v>
      </c>
      <c r="E132" s="33">
        <v>2233.4299999999998</v>
      </c>
      <c r="F132" s="33">
        <v>2800</v>
      </c>
      <c r="G132" s="33">
        <v>3100.57</v>
      </c>
      <c r="H132" s="65">
        <f t="shared" si="13"/>
        <v>138.82548367309477</v>
      </c>
      <c r="I132" s="65">
        <f t="shared" si="9"/>
        <v>110.73464285714287</v>
      </c>
      <c r="J132" s="111"/>
      <c r="K132" s="111"/>
      <c r="L132" s="111"/>
      <c r="M132" s="7"/>
      <c r="N132" s="7"/>
      <c r="O132" s="7"/>
      <c r="P132" s="7"/>
    </row>
    <row r="133" spans="1:16" s="8" customFormat="1" ht="31.5" x14ac:dyDescent="0.2">
      <c r="A133" s="306"/>
      <c r="B133" s="310">
        <v>36</v>
      </c>
      <c r="C133" s="307"/>
      <c r="D133" s="308" t="s">
        <v>202</v>
      </c>
      <c r="E133" s="309">
        <v>0.26</v>
      </c>
      <c r="F133" s="309">
        <v>0</v>
      </c>
      <c r="G133" s="309">
        <v>0</v>
      </c>
      <c r="H133" s="312">
        <v>0</v>
      </c>
      <c r="I133" s="312">
        <v>0</v>
      </c>
      <c r="J133" s="111"/>
      <c r="K133" s="111"/>
      <c r="L133" s="111"/>
      <c r="M133" s="7"/>
      <c r="N133" s="7"/>
      <c r="O133" s="7"/>
      <c r="P133" s="7"/>
    </row>
    <row r="134" spans="1:16" s="8" customFormat="1" ht="31.5" x14ac:dyDescent="0.2">
      <c r="A134" s="23"/>
      <c r="B134" s="72">
        <v>369</v>
      </c>
      <c r="C134" s="9"/>
      <c r="D134" s="311" t="s">
        <v>203</v>
      </c>
      <c r="E134" s="77">
        <v>0.26</v>
      </c>
      <c r="F134" s="77">
        <v>0</v>
      </c>
      <c r="G134" s="77">
        <v>0</v>
      </c>
      <c r="H134" s="51">
        <v>0</v>
      </c>
      <c r="I134" s="51">
        <v>0</v>
      </c>
      <c r="J134" s="111"/>
      <c r="K134" s="111"/>
      <c r="L134" s="111"/>
      <c r="M134" s="7"/>
      <c r="N134" s="7"/>
      <c r="O134" s="7"/>
      <c r="P134" s="7"/>
    </row>
    <row r="135" spans="1:16" s="8" customFormat="1" ht="31.5" x14ac:dyDescent="0.2">
      <c r="A135" s="23"/>
      <c r="B135" s="43">
        <v>3691</v>
      </c>
      <c r="C135" s="14"/>
      <c r="D135" s="305" t="s">
        <v>204</v>
      </c>
      <c r="E135" s="33">
        <v>0.26</v>
      </c>
      <c r="F135" s="33">
        <v>0</v>
      </c>
      <c r="G135" s="33">
        <v>0</v>
      </c>
      <c r="H135" s="65">
        <v>0</v>
      </c>
      <c r="I135" s="65">
        <v>0</v>
      </c>
      <c r="J135" s="111"/>
      <c r="K135" s="111"/>
      <c r="L135" s="111"/>
      <c r="M135" s="7"/>
      <c r="N135" s="7"/>
      <c r="O135" s="7"/>
      <c r="P135" s="7"/>
    </row>
    <row r="136" spans="1:16" s="8" customFormat="1" x14ac:dyDescent="0.2">
      <c r="A136" s="59"/>
      <c r="B136" s="223">
        <v>38</v>
      </c>
      <c r="C136" s="222"/>
      <c r="D136" s="61" t="s">
        <v>142</v>
      </c>
      <c r="E136" s="62">
        <v>500</v>
      </c>
      <c r="F136" s="62">
        <v>0</v>
      </c>
      <c r="G136" s="62">
        <v>0</v>
      </c>
      <c r="H136" s="102">
        <v>0</v>
      </c>
      <c r="I136" s="102">
        <v>0</v>
      </c>
      <c r="J136" s="111"/>
      <c r="K136" s="111"/>
      <c r="L136" s="111"/>
      <c r="M136" s="7"/>
      <c r="N136" s="7"/>
      <c r="O136" s="7"/>
      <c r="P136" s="7"/>
    </row>
    <row r="137" spans="1:16" s="8" customFormat="1" x14ac:dyDescent="0.2">
      <c r="A137" s="23"/>
      <c r="B137" s="40">
        <v>381</v>
      </c>
      <c r="C137" s="86"/>
      <c r="D137" s="87" t="s">
        <v>48</v>
      </c>
      <c r="E137" s="77">
        <v>500</v>
      </c>
      <c r="F137" s="77">
        <v>0</v>
      </c>
      <c r="G137" s="77">
        <v>0</v>
      </c>
      <c r="H137" s="51">
        <v>0</v>
      </c>
      <c r="I137" s="51">
        <v>0</v>
      </c>
      <c r="J137" s="111"/>
      <c r="K137" s="111"/>
      <c r="L137" s="111"/>
      <c r="M137" s="7"/>
      <c r="N137" s="7"/>
      <c r="O137" s="7"/>
      <c r="P137" s="7"/>
    </row>
    <row r="138" spans="1:16" s="8" customFormat="1" x14ac:dyDescent="0.2">
      <c r="A138" s="23"/>
      <c r="B138" s="42">
        <v>3811</v>
      </c>
      <c r="C138" s="86"/>
      <c r="D138" s="88" t="s">
        <v>143</v>
      </c>
      <c r="E138" s="33">
        <v>500</v>
      </c>
      <c r="F138" s="33">
        <v>0</v>
      </c>
      <c r="G138" s="33">
        <v>0</v>
      </c>
      <c r="H138" s="65">
        <v>0</v>
      </c>
      <c r="I138" s="65">
        <v>0</v>
      </c>
      <c r="J138" s="111"/>
      <c r="K138" s="111"/>
      <c r="L138" s="111"/>
      <c r="M138" s="7"/>
      <c r="N138" s="7"/>
      <c r="O138" s="7"/>
      <c r="P138" s="7"/>
    </row>
    <row r="139" spans="1:16" s="4" customFormat="1" x14ac:dyDescent="0.2">
      <c r="A139" s="224"/>
      <c r="B139" s="236" t="s">
        <v>148</v>
      </c>
      <c r="C139" s="237"/>
      <c r="D139" s="229" t="s">
        <v>235</v>
      </c>
      <c r="E139" s="238">
        <f>E140+E143+E153</f>
        <v>436480.92000000004</v>
      </c>
      <c r="F139" s="238">
        <f>F140+F143+F153</f>
        <v>226162.28000000003</v>
      </c>
      <c r="G139" s="238">
        <f>G140+G143+G153</f>
        <v>203815.83</v>
      </c>
      <c r="H139" s="231">
        <f t="shared" si="13"/>
        <v>46.695243860831297</v>
      </c>
      <c r="I139" s="231">
        <f t="shared" si="9"/>
        <v>90.119285143393483</v>
      </c>
      <c r="J139" s="110"/>
      <c r="K139" s="110"/>
      <c r="L139" s="110"/>
      <c r="M139" s="1"/>
      <c r="N139" s="1"/>
      <c r="O139" s="1"/>
      <c r="P139" s="1"/>
    </row>
    <row r="140" spans="1:16" s="4" customFormat="1" x14ac:dyDescent="0.2">
      <c r="A140" s="70"/>
      <c r="B140" s="60" t="s">
        <v>25</v>
      </c>
      <c r="C140" s="60"/>
      <c r="D140" s="61" t="s">
        <v>144</v>
      </c>
      <c r="E140" s="62">
        <f>E141</f>
        <v>1571.26</v>
      </c>
      <c r="F140" s="62">
        <v>0</v>
      </c>
      <c r="G140" s="62">
        <v>0</v>
      </c>
      <c r="H140" s="102">
        <f t="shared" si="13"/>
        <v>0</v>
      </c>
      <c r="I140" s="102">
        <v>0</v>
      </c>
      <c r="J140" s="110"/>
      <c r="K140" s="110"/>
      <c r="L140" s="110"/>
      <c r="M140" s="1"/>
      <c r="N140" s="1"/>
      <c r="O140" s="1"/>
      <c r="P140" s="1"/>
    </row>
    <row r="141" spans="1:16" s="4" customFormat="1" x14ac:dyDescent="0.2">
      <c r="A141" s="14"/>
      <c r="B141" s="35" t="s">
        <v>145</v>
      </c>
      <c r="C141" s="10"/>
      <c r="D141" s="98" t="s">
        <v>44</v>
      </c>
      <c r="E141" s="17">
        <v>1571.26</v>
      </c>
      <c r="F141" s="17">
        <v>0</v>
      </c>
      <c r="G141" s="17">
        <v>0</v>
      </c>
      <c r="H141" s="65">
        <f t="shared" si="13"/>
        <v>0</v>
      </c>
      <c r="I141" s="65">
        <v>0</v>
      </c>
      <c r="J141" s="110"/>
      <c r="K141" s="110"/>
      <c r="L141" s="110"/>
      <c r="M141" s="1"/>
      <c r="N141" s="1"/>
      <c r="O141" s="1"/>
      <c r="P141" s="1"/>
    </row>
    <row r="142" spans="1:16" s="4" customFormat="1" x14ac:dyDescent="0.2">
      <c r="A142" s="14"/>
      <c r="B142" s="35" t="s">
        <v>146</v>
      </c>
      <c r="C142" s="15"/>
      <c r="D142" s="98" t="s">
        <v>147</v>
      </c>
      <c r="E142" s="17">
        <v>1571.26</v>
      </c>
      <c r="F142" s="17">
        <v>0</v>
      </c>
      <c r="G142" s="17">
        <v>0</v>
      </c>
      <c r="H142" s="65">
        <f t="shared" si="13"/>
        <v>0</v>
      </c>
      <c r="I142" s="65">
        <v>0</v>
      </c>
      <c r="J142" s="110"/>
      <c r="K142" s="110"/>
      <c r="L142" s="110"/>
      <c r="M142" s="1"/>
      <c r="N142" s="1"/>
      <c r="O142" s="1"/>
      <c r="P142" s="1"/>
    </row>
    <row r="143" spans="1:16" s="4" customFormat="1" x14ac:dyDescent="0.2">
      <c r="A143" s="59"/>
      <c r="B143" s="60">
        <v>42</v>
      </c>
      <c r="C143" s="59"/>
      <c r="D143" s="61" t="s">
        <v>8</v>
      </c>
      <c r="E143" s="62">
        <f>E144+E149+E151</f>
        <v>209553.38</v>
      </c>
      <c r="F143" s="62">
        <f>F144+F149+F151</f>
        <v>129322.28000000001</v>
      </c>
      <c r="G143" s="62">
        <f>G144+G149+G151</f>
        <v>132830.18</v>
      </c>
      <c r="H143" s="102">
        <f t="shared" si="13"/>
        <v>63.387276311171881</v>
      </c>
      <c r="I143" s="102">
        <f t="shared" si="9"/>
        <v>102.71252563750035</v>
      </c>
      <c r="J143" s="110"/>
      <c r="K143" s="110"/>
      <c r="L143" s="110"/>
      <c r="M143" s="1"/>
      <c r="N143" s="1"/>
      <c r="O143" s="1"/>
      <c r="P143" s="1"/>
    </row>
    <row r="144" spans="1:16" s="100" customFormat="1" x14ac:dyDescent="0.2">
      <c r="A144" s="14"/>
      <c r="B144" s="63">
        <v>422</v>
      </c>
      <c r="C144" s="14"/>
      <c r="D144" s="9" t="s">
        <v>45</v>
      </c>
      <c r="E144" s="51">
        <f>E145+E146+E147+E148</f>
        <v>205782.12</v>
      </c>
      <c r="F144" s="51">
        <f>F145+F146+F147+F148</f>
        <v>129322.28000000001</v>
      </c>
      <c r="G144" s="51">
        <f>G145+G146+G147+G148</f>
        <v>132830.18</v>
      </c>
      <c r="H144" s="51">
        <f t="shared" si="13"/>
        <v>64.548941375470321</v>
      </c>
      <c r="I144" s="51">
        <f t="shared" si="9"/>
        <v>102.71252563750035</v>
      </c>
      <c r="J144" s="115"/>
      <c r="K144" s="115"/>
      <c r="L144" s="115"/>
      <c r="M144" s="99"/>
      <c r="N144" s="99"/>
      <c r="O144" s="99"/>
      <c r="P144" s="99"/>
    </row>
    <row r="145" spans="1:16" s="29" customFormat="1" x14ac:dyDescent="0.2">
      <c r="A145" s="14"/>
      <c r="B145" s="64" t="s">
        <v>91</v>
      </c>
      <c r="C145" s="14"/>
      <c r="D145" s="14" t="s">
        <v>92</v>
      </c>
      <c r="E145" s="65">
        <v>175160.36</v>
      </c>
      <c r="F145" s="65">
        <v>1336.94</v>
      </c>
      <c r="G145" s="65">
        <v>1921.78</v>
      </c>
      <c r="H145" s="65">
        <f t="shared" si="13"/>
        <v>1.097154630191443</v>
      </c>
      <c r="I145" s="65">
        <f t="shared" ref="I145:I167" si="19">G145/F145*100</f>
        <v>143.74467066584887</v>
      </c>
      <c r="J145" s="112"/>
      <c r="K145" s="112"/>
      <c r="L145" s="112"/>
      <c r="M145" s="28"/>
      <c r="N145" s="28"/>
      <c r="O145" s="28"/>
      <c r="P145" s="28"/>
    </row>
    <row r="146" spans="1:16" s="29" customFormat="1" x14ac:dyDescent="0.2">
      <c r="A146" s="14"/>
      <c r="B146" s="64" t="s">
        <v>160</v>
      </c>
      <c r="C146" s="14"/>
      <c r="D146" s="14" t="s">
        <v>227</v>
      </c>
      <c r="E146" s="65">
        <v>1265.6300000000001</v>
      </c>
      <c r="F146" s="65">
        <v>0</v>
      </c>
      <c r="G146" s="65">
        <v>0</v>
      </c>
      <c r="H146" s="65">
        <v>0</v>
      </c>
      <c r="I146" s="65">
        <v>0</v>
      </c>
      <c r="J146" s="112"/>
      <c r="K146" s="112"/>
      <c r="L146" s="112"/>
      <c r="M146" s="28"/>
      <c r="N146" s="28"/>
      <c r="O146" s="28"/>
      <c r="P146" s="28"/>
    </row>
    <row r="147" spans="1:16" s="29" customFormat="1" x14ac:dyDescent="0.2">
      <c r="A147" s="14"/>
      <c r="B147" s="64" t="s">
        <v>149</v>
      </c>
      <c r="C147" s="14"/>
      <c r="D147" s="14" t="s">
        <v>114</v>
      </c>
      <c r="E147" s="65">
        <v>29356.13</v>
      </c>
      <c r="F147" s="65">
        <v>127585.35</v>
      </c>
      <c r="G147" s="65">
        <v>130508.41</v>
      </c>
      <c r="H147" s="65">
        <f t="shared" si="13"/>
        <v>444.56953283692366</v>
      </c>
      <c r="I147" s="65">
        <f t="shared" si="19"/>
        <v>102.29106241429757</v>
      </c>
      <c r="J147" s="112"/>
      <c r="K147" s="112"/>
      <c r="L147" s="112"/>
      <c r="M147" s="28"/>
      <c r="N147" s="28"/>
      <c r="O147" s="28"/>
      <c r="P147" s="28"/>
    </row>
    <row r="148" spans="1:16" s="29" customFormat="1" x14ac:dyDescent="0.2">
      <c r="A148" s="14"/>
      <c r="B148" s="64" t="s">
        <v>150</v>
      </c>
      <c r="C148" s="14"/>
      <c r="D148" s="14" t="s">
        <v>151</v>
      </c>
      <c r="E148" s="65">
        <v>0</v>
      </c>
      <c r="F148" s="65">
        <v>399.99</v>
      </c>
      <c r="G148" s="65">
        <v>399.99</v>
      </c>
      <c r="H148" s="65">
        <v>0</v>
      </c>
      <c r="I148" s="65">
        <v>100</v>
      </c>
      <c r="J148" s="112"/>
      <c r="K148" s="112"/>
      <c r="L148" s="112"/>
      <c r="M148" s="28"/>
      <c r="N148" s="28"/>
      <c r="O148" s="28"/>
      <c r="P148" s="28"/>
    </row>
    <row r="149" spans="1:16" s="29" customFormat="1" x14ac:dyDescent="0.2">
      <c r="A149" s="14"/>
      <c r="B149" s="63" t="s">
        <v>236</v>
      </c>
      <c r="C149" s="9"/>
      <c r="D149" s="9" t="s">
        <v>228</v>
      </c>
      <c r="E149" s="51">
        <v>619.1</v>
      </c>
      <c r="F149" s="51">
        <v>0</v>
      </c>
      <c r="G149" s="51">
        <v>0</v>
      </c>
      <c r="H149" s="51">
        <v>0</v>
      </c>
      <c r="I149" s="51">
        <v>0</v>
      </c>
      <c r="J149" s="112"/>
      <c r="K149" s="112"/>
      <c r="L149" s="112"/>
      <c r="M149" s="28"/>
      <c r="N149" s="28"/>
      <c r="O149" s="28"/>
      <c r="P149" s="28"/>
    </row>
    <row r="150" spans="1:16" s="29" customFormat="1" x14ac:dyDescent="0.2">
      <c r="A150" s="14"/>
      <c r="B150" s="64" t="s">
        <v>237</v>
      </c>
      <c r="C150" s="14"/>
      <c r="D150" s="14" t="s">
        <v>189</v>
      </c>
      <c r="E150" s="65">
        <v>619.1</v>
      </c>
      <c r="F150" s="65">
        <v>0</v>
      </c>
      <c r="G150" s="65">
        <v>0</v>
      </c>
      <c r="H150" s="65">
        <v>0</v>
      </c>
      <c r="I150" s="65">
        <v>0</v>
      </c>
      <c r="J150" s="112"/>
      <c r="K150" s="112"/>
      <c r="L150" s="112"/>
      <c r="M150" s="28"/>
      <c r="N150" s="28"/>
      <c r="O150" s="28"/>
      <c r="P150" s="28"/>
    </row>
    <row r="151" spans="1:16" s="29" customFormat="1" x14ac:dyDescent="0.2">
      <c r="A151" s="14"/>
      <c r="B151" s="63" t="s">
        <v>152</v>
      </c>
      <c r="C151" s="9"/>
      <c r="D151" s="9" t="s">
        <v>49</v>
      </c>
      <c r="E151" s="51">
        <v>3152.16</v>
      </c>
      <c r="F151" s="51">
        <v>0</v>
      </c>
      <c r="G151" s="51">
        <v>0</v>
      </c>
      <c r="H151" s="51">
        <v>0</v>
      </c>
      <c r="I151" s="51">
        <v>0</v>
      </c>
      <c r="J151" s="112"/>
      <c r="K151" s="112"/>
      <c r="L151" s="112"/>
      <c r="M151" s="28"/>
      <c r="N151" s="28"/>
      <c r="O151" s="28"/>
      <c r="P151" s="28"/>
    </row>
    <row r="152" spans="1:16" s="29" customFormat="1" x14ac:dyDescent="0.2">
      <c r="A152" s="14"/>
      <c r="B152" s="64" t="s">
        <v>153</v>
      </c>
      <c r="C152" s="14"/>
      <c r="D152" s="14" t="s">
        <v>238</v>
      </c>
      <c r="E152" s="65">
        <v>3152.16</v>
      </c>
      <c r="F152" s="65">
        <v>0</v>
      </c>
      <c r="G152" s="65">
        <v>0</v>
      </c>
      <c r="H152" s="65">
        <v>0</v>
      </c>
      <c r="I152" s="65">
        <v>0</v>
      </c>
      <c r="J152" s="112"/>
      <c r="K152" s="112"/>
      <c r="L152" s="112"/>
      <c r="M152" s="28"/>
      <c r="N152" s="28"/>
      <c r="O152" s="28"/>
      <c r="P152" s="28"/>
    </row>
    <row r="153" spans="1:16" s="29" customFormat="1" x14ac:dyDescent="0.2">
      <c r="A153" s="70"/>
      <c r="B153" s="101" t="s">
        <v>155</v>
      </c>
      <c r="C153" s="59"/>
      <c r="D153" s="59" t="s">
        <v>158</v>
      </c>
      <c r="E153" s="102">
        <f>E154</f>
        <v>225356.28</v>
      </c>
      <c r="F153" s="102">
        <v>96840</v>
      </c>
      <c r="G153" s="102">
        <v>70985.649999999994</v>
      </c>
      <c r="H153" s="102">
        <f t="shared" si="13"/>
        <v>31.499299686700542</v>
      </c>
      <c r="I153" s="102">
        <f t="shared" si="19"/>
        <v>73.301992978108217</v>
      </c>
      <c r="J153" s="112"/>
      <c r="K153" s="112"/>
      <c r="L153" s="112"/>
      <c r="M153" s="28"/>
      <c r="N153" s="28"/>
      <c r="O153" s="28"/>
      <c r="P153" s="28"/>
    </row>
    <row r="154" spans="1:16" s="29" customFormat="1" x14ac:dyDescent="0.2">
      <c r="A154" s="14"/>
      <c r="B154" s="63" t="s">
        <v>156</v>
      </c>
      <c r="C154" s="9"/>
      <c r="D154" s="9" t="s">
        <v>159</v>
      </c>
      <c r="E154" s="51">
        <v>225356.28</v>
      </c>
      <c r="F154" s="51">
        <v>96840</v>
      </c>
      <c r="G154" s="51">
        <v>70985.649999999994</v>
      </c>
      <c r="H154" s="51">
        <f t="shared" si="13"/>
        <v>31.499299686700542</v>
      </c>
      <c r="I154" s="51">
        <f t="shared" si="19"/>
        <v>73.301992978108217</v>
      </c>
      <c r="J154" s="112"/>
      <c r="K154" s="112"/>
      <c r="L154" s="112"/>
      <c r="M154" s="28"/>
      <c r="N154" s="28"/>
      <c r="O154" s="28"/>
      <c r="P154" s="28"/>
    </row>
    <row r="155" spans="1:16" s="29" customFormat="1" x14ac:dyDescent="0.2">
      <c r="A155" s="14"/>
      <c r="B155" s="64" t="s">
        <v>157</v>
      </c>
      <c r="C155" s="14"/>
      <c r="D155" s="14" t="s">
        <v>159</v>
      </c>
      <c r="E155" s="65">
        <v>225356.28</v>
      </c>
      <c r="F155" s="65">
        <v>96840</v>
      </c>
      <c r="G155" s="65">
        <v>70985.649999999994</v>
      </c>
      <c r="H155" s="65">
        <f t="shared" ref="H155:H218" si="20">G155/E155*100</f>
        <v>31.499299686700542</v>
      </c>
      <c r="I155" s="65">
        <f t="shared" si="19"/>
        <v>73.301992978108217</v>
      </c>
      <c r="J155" s="112"/>
      <c r="K155" s="112"/>
      <c r="L155" s="112"/>
      <c r="M155" s="28"/>
      <c r="N155" s="28"/>
      <c r="O155" s="28"/>
      <c r="P155" s="28"/>
    </row>
    <row r="156" spans="1:16" s="8" customFormat="1" x14ac:dyDescent="0.2">
      <c r="A156" s="18"/>
      <c r="B156" s="55"/>
      <c r="C156" s="36">
        <v>31</v>
      </c>
      <c r="D156" s="89" t="s">
        <v>31</v>
      </c>
      <c r="E156" s="90">
        <f>E139+E90</f>
        <v>599443.24</v>
      </c>
      <c r="F156" s="90">
        <f>F139+F90</f>
        <v>1365329.14</v>
      </c>
      <c r="G156" s="90">
        <f>G139+G90</f>
        <v>1192241.8099999998</v>
      </c>
      <c r="H156" s="104">
        <f t="shared" si="20"/>
        <v>198.89152641040707</v>
      </c>
      <c r="I156" s="104">
        <f t="shared" si="19"/>
        <v>87.322666386509553</v>
      </c>
      <c r="J156" s="111"/>
      <c r="K156" s="111"/>
      <c r="L156" s="111"/>
      <c r="M156" s="7"/>
      <c r="N156" s="7"/>
      <c r="O156" s="7"/>
      <c r="P156" s="7"/>
    </row>
    <row r="157" spans="1:16" s="8" customFormat="1" x14ac:dyDescent="0.2">
      <c r="A157" s="226"/>
      <c r="B157" s="227">
        <v>3</v>
      </c>
      <c r="C157" s="228"/>
      <c r="D157" s="229" t="s">
        <v>26</v>
      </c>
      <c r="E157" s="238">
        <f>E158+E168+E197</f>
        <v>2308941.31</v>
      </c>
      <c r="F157" s="238">
        <f t="shared" ref="F157:G157" si="21">F158+F168+F197</f>
        <v>2080681.34</v>
      </c>
      <c r="G157" s="238">
        <f t="shared" si="21"/>
        <v>2066124.5100000002</v>
      </c>
      <c r="H157" s="231">
        <f t="shared" si="20"/>
        <v>89.483630486909178</v>
      </c>
      <c r="I157" s="231">
        <f t="shared" si="19"/>
        <v>99.300381575969737</v>
      </c>
      <c r="J157" s="111"/>
      <c r="K157" s="111"/>
      <c r="L157" s="111"/>
      <c r="M157" s="7"/>
      <c r="N157" s="7"/>
      <c r="O157" s="7"/>
      <c r="P157" s="7"/>
    </row>
    <row r="158" spans="1:16" s="29" customFormat="1" x14ac:dyDescent="0.2">
      <c r="A158" s="59"/>
      <c r="B158" s="60">
        <v>31</v>
      </c>
      <c r="C158" s="59"/>
      <c r="D158" s="61" t="s">
        <v>6</v>
      </c>
      <c r="E158" s="62">
        <f t="shared" ref="E158:G158" si="22">E159+E164+E166</f>
        <v>1598473.18</v>
      </c>
      <c r="F158" s="62">
        <f t="shared" si="22"/>
        <v>2080681.34</v>
      </c>
      <c r="G158" s="62">
        <f t="shared" si="22"/>
        <v>2064671.9100000001</v>
      </c>
      <c r="H158" s="102">
        <f t="shared" si="20"/>
        <v>129.16525193122104</v>
      </c>
      <c r="I158" s="102">
        <f t="shared" si="19"/>
        <v>99.230567906184035</v>
      </c>
      <c r="J158" s="112"/>
      <c r="K158" s="112"/>
      <c r="L158" s="112"/>
      <c r="M158" s="28"/>
      <c r="N158" s="28"/>
      <c r="O158" s="28"/>
      <c r="P158" s="28"/>
    </row>
    <row r="159" spans="1:16" s="29" customFormat="1" x14ac:dyDescent="0.2">
      <c r="A159" s="9"/>
      <c r="B159" s="63">
        <v>311</v>
      </c>
      <c r="C159" s="14"/>
      <c r="D159" s="9" t="s">
        <v>46</v>
      </c>
      <c r="E159" s="77">
        <f t="shared" ref="E159:G159" si="23">E160+E161+E162+E163</f>
        <v>1341175.17</v>
      </c>
      <c r="F159" s="77">
        <f t="shared" si="23"/>
        <v>1757681.34</v>
      </c>
      <c r="G159" s="77">
        <f t="shared" si="23"/>
        <v>1742276.6900000002</v>
      </c>
      <c r="H159" s="51">
        <f t="shared" si="20"/>
        <v>129.90672128235124</v>
      </c>
      <c r="I159" s="51">
        <f t="shared" si="19"/>
        <v>99.123581183378789</v>
      </c>
      <c r="J159" s="112"/>
      <c r="K159" s="112"/>
      <c r="L159" s="112"/>
      <c r="M159" s="28"/>
      <c r="N159" s="28"/>
      <c r="O159" s="28"/>
      <c r="P159" s="28"/>
    </row>
    <row r="160" spans="1:16" s="29" customFormat="1" x14ac:dyDescent="0.2">
      <c r="A160" s="14"/>
      <c r="B160" s="64">
        <v>3111</v>
      </c>
      <c r="C160" s="14"/>
      <c r="D160" s="14" t="s">
        <v>63</v>
      </c>
      <c r="E160" s="33">
        <v>854329.19</v>
      </c>
      <c r="F160" s="33">
        <v>1550000</v>
      </c>
      <c r="G160" s="33">
        <v>1579621.33</v>
      </c>
      <c r="H160" s="65">
        <f t="shared" si="20"/>
        <v>184.89609725262929</v>
      </c>
      <c r="I160" s="65">
        <f t="shared" si="19"/>
        <v>101.9110535483871</v>
      </c>
      <c r="J160" s="112"/>
      <c r="K160" s="112"/>
      <c r="L160" s="112"/>
      <c r="M160" s="28"/>
      <c r="N160" s="28"/>
      <c r="O160" s="28"/>
      <c r="P160" s="28"/>
    </row>
    <row r="161" spans="1:16" s="29" customFormat="1" x14ac:dyDescent="0.2">
      <c r="A161" s="14"/>
      <c r="B161" s="64" t="s">
        <v>133</v>
      </c>
      <c r="C161" s="14"/>
      <c r="D161" s="14" t="s">
        <v>134</v>
      </c>
      <c r="E161" s="33">
        <v>0</v>
      </c>
      <c r="F161" s="33">
        <v>4900</v>
      </c>
      <c r="G161" s="33">
        <v>4900</v>
      </c>
      <c r="H161" s="65">
        <v>0</v>
      </c>
      <c r="I161" s="65">
        <v>100</v>
      </c>
      <c r="J161" s="112"/>
      <c r="K161" s="112"/>
      <c r="L161" s="112"/>
      <c r="M161" s="28"/>
      <c r="N161" s="28"/>
      <c r="O161" s="28"/>
      <c r="P161" s="28"/>
    </row>
    <row r="162" spans="1:16" s="29" customFormat="1" x14ac:dyDescent="0.2">
      <c r="A162" s="14"/>
      <c r="B162" s="64" t="s">
        <v>117</v>
      </c>
      <c r="C162" s="14"/>
      <c r="D162" s="14" t="s">
        <v>118</v>
      </c>
      <c r="E162" s="33">
        <v>27093.51</v>
      </c>
      <c r="F162" s="33">
        <v>175685.52</v>
      </c>
      <c r="G162" s="33">
        <v>130555.54</v>
      </c>
      <c r="H162" s="65">
        <f t="shared" si="20"/>
        <v>481.87016004939932</v>
      </c>
      <c r="I162" s="65">
        <f t="shared" si="19"/>
        <v>74.312066241998778</v>
      </c>
      <c r="J162" s="112"/>
      <c r="K162" s="112"/>
      <c r="L162" s="112"/>
      <c r="M162" s="28"/>
      <c r="N162" s="28"/>
      <c r="O162" s="28"/>
      <c r="P162" s="28"/>
    </row>
    <row r="163" spans="1:16" s="29" customFormat="1" x14ac:dyDescent="0.2">
      <c r="A163" s="14"/>
      <c r="B163" s="64" t="s">
        <v>122</v>
      </c>
      <c r="C163" s="14"/>
      <c r="D163" s="14" t="s">
        <v>123</v>
      </c>
      <c r="E163" s="33">
        <v>459752.47</v>
      </c>
      <c r="F163" s="33">
        <v>27095.82</v>
      </c>
      <c r="G163" s="33">
        <v>27199.82</v>
      </c>
      <c r="H163" s="65">
        <f t="shared" si="20"/>
        <v>5.9161878999801791</v>
      </c>
      <c r="I163" s="65">
        <f t="shared" si="19"/>
        <v>100.3838230398637</v>
      </c>
      <c r="J163" s="112"/>
      <c r="K163" s="112"/>
      <c r="L163" s="112"/>
      <c r="M163" s="28"/>
      <c r="N163" s="28"/>
      <c r="O163" s="28"/>
      <c r="P163" s="28"/>
    </row>
    <row r="164" spans="1:16" s="29" customFormat="1" x14ac:dyDescent="0.2">
      <c r="A164" s="14"/>
      <c r="B164" s="63" t="s">
        <v>135</v>
      </c>
      <c r="C164" s="9"/>
      <c r="D164" s="9" t="s">
        <v>50</v>
      </c>
      <c r="E164" s="77">
        <v>51050.81</v>
      </c>
      <c r="F164" s="77">
        <v>40000</v>
      </c>
      <c r="G164" s="77">
        <v>39986.44</v>
      </c>
      <c r="H164" s="51">
        <f t="shared" si="20"/>
        <v>78.326749369892482</v>
      </c>
      <c r="I164" s="51">
        <f t="shared" si="19"/>
        <v>99.966099999999997</v>
      </c>
      <c r="J164" s="112"/>
      <c r="K164" s="112"/>
      <c r="L164" s="112"/>
      <c r="M164" s="28"/>
      <c r="N164" s="28"/>
      <c r="O164" s="28"/>
      <c r="P164" s="28"/>
    </row>
    <row r="165" spans="1:16" s="29" customFormat="1" x14ac:dyDescent="0.2">
      <c r="A165" s="14"/>
      <c r="B165" s="64" t="s">
        <v>73</v>
      </c>
      <c r="C165" s="14"/>
      <c r="D165" s="14" t="s">
        <v>50</v>
      </c>
      <c r="E165" s="33">
        <v>51050.81</v>
      </c>
      <c r="F165" s="33">
        <v>40000</v>
      </c>
      <c r="G165" s="33">
        <v>39986.44</v>
      </c>
      <c r="H165" s="65">
        <f t="shared" si="20"/>
        <v>78.326749369892482</v>
      </c>
      <c r="I165" s="65">
        <f t="shared" si="19"/>
        <v>99.966099999999997</v>
      </c>
      <c r="J165" s="112"/>
      <c r="K165" s="112"/>
      <c r="L165" s="112"/>
      <c r="M165" s="28"/>
      <c r="N165" s="28"/>
      <c r="O165" s="28"/>
      <c r="P165" s="28"/>
    </row>
    <row r="166" spans="1:16" s="29" customFormat="1" x14ac:dyDescent="0.2">
      <c r="A166" s="14"/>
      <c r="B166" s="10">
        <v>313</v>
      </c>
      <c r="C166" s="9"/>
      <c r="D166" s="9" t="s">
        <v>47</v>
      </c>
      <c r="E166" s="77">
        <f>E167</f>
        <v>206247.2</v>
      </c>
      <c r="F166" s="77">
        <v>283000</v>
      </c>
      <c r="G166" s="77">
        <v>282408.78000000003</v>
      </c>
      <c r="H166" s="51">
        <f t="shared" si="20"/>
        <v>136.92732798311928</v>
      </c>
      <c r="I166" s="51">
        <f t="shared" si="19"/>
        <v>99.791088339222625</v>
      </c>
      <c r="J166" s="112"/>
      <c r="K166" s="112"/>
      <c r="L166" s="112"/>
      <c r="M166" s="28"/>
      <c r="N166" s="28"/>
      <c r="O166" s="28"/>
      <c r="P166" s="28"/>
    </row>
    <row r="167" spans="1:16" s="29" customFormat="1" ht="16.5" customHeight="1" x14ac:dyDescent="0.2">
      <c r="A167" s="14"/>
      <c r="B167" s="15">
        <v>3132</v>
      </c>
      <c r="C167" s="14"/>
      <c r="D167" s="14" t="s">
        <v>64</v>
      </c>
      <c r="E167" s="33">
        <v>206247.2</v>
      </c>
      <c r="F167" s="33">
        <v>283000</v>
      </c>
      <c r="G167" s="33">
        <v>282408.78000000003</v>
      </c>
      <c r="H167" s="65">
        <f t="shared" si="20"/>
        <v>136.92732798311928</v>
      </c>
      <c r="I167" s="65">
        <f t="shared" si="19"/>
        <v>99.791088339222625</v>
      </c>
      <c r="J167" s="112"/>
      <c r="K167" s="112"/>
      <c r="L167" s="112"/>
      <c r="M167" s="28"/>
      <c r="N167" s="28"/>
      <c r="O167" s="28"/>
      <c r="P167" s="28"/>
    </row>
    <row r="168" spans="1:16" s="4" customFormat="1" ht="15.75" customHeight="1" x14ac:dyDescent="0.2">
      <c r="A168" s="59"/>
      <c r="B168" s="60">
        <v>32</v>
      </c>
      <c r="C168" s="59"/>
      <c r="D168" s="61" t="s">
        <v>7</v>
      </c>
      <c r="E168" s="62">
        <f t="shared" ref="E168" si="24">E169+E173+E180+E190</f>
        <v>709886.18</v>
      </c>
      <c r="F168" s="62">
        <v>0</v>
      </c>
      <c r="G168" s="62">
        <v>1452.6</v>
      </c>
      <c r="H168" s="102">
        <f t="shared" si="20"/>
        <v>0.20462435259691911</v>
      </c>
      <c r="I168" s="371">
        <v>0</v>
      </c>
      <c r="J168" s="110"/>
      <c r="K168" s="110"/>
      <c r="L168" s="110"/>
      <c r="M168" s="1"/>
      <c r="N168" s="1"/>
      <c r="O168" s="1"/>
      <c r="P168" s="1"/>
    </row>
    <row r="169" spans="1:16" s="4" customFormat="1" x14ac:dyDescent="0.2">
      <c r="A169" s="9"/>
      <c r="B169" s="72">
        <v>321</v>
      </c>
      <c r="C169" s="9"/>
      <c r="D169" s="73" t="s">
        <v>51</v>
      </c>
      <c r="E169" s="51">
        <f t="shared" ref="E169" si="25">E170+E171+E172</f>
        <v>64233.450000000004</v>
      </c>
      <c r="F169" s="51">
        <v>0</v>
      </c>
      <c r="G169" s="51">
        <v>0</v>
      </c>
      <c r="H169" s="51">
        <f t="shared" si="20"/>
        <v>0</v>
      </c>
      <c r="I169" s="51">
        <v>0</v>
      </c>
      <c r="J169" s="110"/>
      <c r="K169" s="110"/>
      <c r="L169" s="110"/>
      <c r="M169" s="1"/>
      <c r="N169" s="1"/>
      <c r="O169" s="1"/>
      <c r="P169" s="1"/>
    </row>
    <row r="170" spans="1:16" s="8" customFormat="1" ht="15.75" customHeight="1" x14ac:dyDescent="0.2">
      <c r="A170" s="14"/>
      <c r="B170" s="43" t="s">
        <v>65</v>
      </c>
      <c r="C170" s="14"/>
      <c r="D170" s="78" t="s">
        <v>66</v>
      </c>
      <c r="E170" s="65">
        <v>4853.6099999999997</v>
      </c>
      <c r="F170" s="65">
        <v>0</v>
      </c>
      <c r="G170" s="65">
        <v>0</v>
      </c>
      <c r="H170" s="65">
        <v>0</v>
      </c>
      <c r="I170" s="65">
        <v>0</v>
      </c>
      <c r="J170" s="111"/>
      <c r="K170" s="111"/>
      <c r="L170" s="111"/>
      <c r="M170" s="7"/>
      <c r="N170" s="7"/>
      <c r="O170" s="7"/>
      <c r="P170" s="7"/>
    </row>
    <row r="171" spans="1:16" s="4" customFormat="1" ht="31.5" x14ac:dyDescent="0.2">
      <c r="A171" s="14"/>
      <c r="B171" s="43" t="s">
        <v>67</v>
      </c>
      <c r="C171" s="14"/>
      <c r="D171" s="16" t="s">
        <v>55</v>
      </c>
      <c r="E171" s="65">
        <v>54986.69</v>
      </c>
      <c r="F171" s="65">
        <v>0</v>
      </c>
      <c r="G171" s="65">
        <v>0</v>
      </c>
      <c r="H171" s="65">
        <f t="shared" si="20"/>
        <v>0</v>
      </c>
      <c r="I171" s="65">
        <v>0</v>
      </c>
      <c r="J171" s="110"/>
      <c r="K171" s="110"/>
      <c r="L171" s="110"/>
      <c r="M171" s="1"/>
      <c r="N171" s="1"/>
      <c r="O171" s="1"/>
      <c r="P171" s="1"/>
    </row>
    <row r="172" spans="1:16" s="4" customFormat="1" x14ac:dyDescent="0.2">
      <c r="A172" s="14"/>
      <c r="B172" s="43">
        <v>3213</v>
      </c>
      <c r="C172" s="14"/>
      <c r="D172" s="16" t="s">
        <v>136</v>
      </c>
      <c r="E172" s="65">
        <v>4393.1499999999996</v>
      </c>
      <c r="F172" s="65">
        <v>0</v>
      </c>
      <c r="G172" s="65">
        <v>0</v>
      </c>
      <c r="H172" s="65">
        <f t="shared" si="20"/>
        <v>0</v>
      </c>
      <c r="I172" s="65">
        <v>0</v>
      </c>
      <c r="J172" s="110"/>
      <c r="K172" s="110"/>
      <c r="L172" s="110"/>
      <c r="M172" s="1"/>
      <c r="N172" s="1"/>
      <c r="O172" s="1"/>
      <c r="P172" s="1"/>
    </row>
    <row r="173" spans="1:16" s="4" customFormat="1" ht="15.75" customHeight="1" x14ac:dyDescent="0.2">
      <c r="A173" s="9"/>
      <c r="B173" s="72">
        <v>322</v>
      </c>
      <c r="C173" s="9"/>
      <c r="D173" s="73" t="s">
        <v>52</v>
      </c>
      <c r="E173" s="51">
        <f>E174+E175+E176+E177+E178+E179</f>
        <v>500307.55</v>
      </c>
      <c r="F173" s="51">
        <v>0</v>
      </c>
      <c r="G173" s="51">
        <v>0</v>
      </c>
      <c r="H173" s="51">
        <f t="shared" si="20"/>
        <v>0</v>
      </c>
      <c r="I173" s="51">
        <v>0</v>
      </c>
      <c r="J173" s="110"/>
      <c r="K173" s="110"/>
      <c r="L173" s="110"/>
      <c r="M173" s="1"/>
      <c r="N173" s="1"/>
      <c r="O173" s="1"/>
      <c r="P173" s="1"/>
    </row>
    <row r="174" spans="1:16" s="4" customFormat="1" x14ac:dyDescent="0.2">
      <c r="A174" s="14"/>
      <c r="B174" s="43" t="s">
        <v>68</v>
      </c>
      <c r="C174" s="14"/>
      <c r="D174" s="78" t="s">
        <v>57</v>
      </c>
      <c r="E174" s="65">
        <v>22305.93</v>
      </c>
      <c r="F174" s="65">
        <v>0</v>
      </c>
      <c r="G174" s="65">
        <v>0</v>
      </c>
      <c r="H174" s="65">
        <f t="shared" si="20"/>
        <v>0</v>
      </c>
      <c r="I174" s="65">
        <v>0</v>
      </c>
      <c r="J174" s="110"/>
      <c r="K174" s="110"/>
      <c r="L174" s="110"/>
      <c r="M174" s="1"/>
      <c r="N174" s="1"/>
      <c r="O174" s="1"/>
      <c r="P174" s="1"/>
    </row>
    <row r="175" spans="1:16" s="4" customFormat="1" x14ac:dyDescent="0.2">
      <c r="A175" s="14"/>
      <c r="B175" s="43">
        <v>3222</v>
      </c>
      <c r="C175" s="14"/>
      <c r="D175" s="78" t="s">
        <v>58</v>
      </c>
      <c r="E175" s="65">
        <v>410249.51</v>
      </c>
      <c r="F175" s="65">
        <v>0</v>
      </c>
      <c r="G175" s="65">
        <v>0</v>
      </c>
      <c r="H175" s="65">
        <f t="shared" si="20"/>
        <v>0</v>
      </c>
      <c r="I175" s="65">
        <v>0</v>
      </c>
      <c r="J175" s="110"/>
      <c r="K175" s="110"/>
      <c r="L175" s="110"/>
      <c r="M175" s="1"/>
      <c r="N175" s="1"/>
      <c r="O175" s="1"/>
      <c r="P175" s="1"/>
    </row>
    <row r="176" spans="1:16" s="8" customFormat="1" ht="15.75" customHeight="1" x14ac:dyDescent="0.2">
      <c r="A176" s="14"/>
      <c r="B176" s="43" t="s">
        <v>69</v>
      </c>
      <c r="C176" s="14"/>
      <c r="D176" s="78" t="s">
        <v>70</v>
      </c>
      <c r="E176" s="65">
        <v>62989.59</v>
      </c>
      <c r="F176" s="65">
        <v>0</v>
      </c>
      <c r="G176" s="65">
        <v>0</v>
      </c>
      <c r="H176" s="65">
        <f t="shared" si="20"/>
        <v>0</v>
      </c>
      <c r="I176" s="65">
        <v>0</v>
      </c>
      <c r="J176" s="111"/>
      <c r="K176" s="111"/>
      <c r="L176" s="111"/>
      <c r="M176" s="7"/>
      <c r="N176" s="7"/>
      <c r="O176" s="7"/>
      <c r="P176" s="7"/>
    </row>
    <row r="177" spans="1:16" s="4" customFormat="1" ht="31.5" x14ac:dyDescent="0.2">
      <c r="A177" s="14"/>
      <c r="B177" s="43" t="s">
        <v>71</v>
      </c>
      <c r="C177" s="14"/>
      <c r="D177" s="16" t="s">
        <v>72</v>
      </c>
      <c r="E177" s="65">
        <v>134.91999999999999</v>
      </c>
      <c r="F177" s="65">
        <v>0</v>
      </c>
      <c r="G177" s="65">
        <v>0</v>
      </c>
      <c r="H177" s="65">
        <v>0</v>
      </c>
      <c r="I177" s="65">
        <v>0</v>
      </c>
      <c r="J177" s="110"/>
      <c r="K177" s="110"/>
      <c r="L177" s="110"/>
      <c r="M177" s="1"/>
      <c r="N177" s="1"/>
      <c r="O177" s="1"/>
      <c r="P177" s="1"/>
    </row>
    <row r="178" spans="1:16" s="4" customFormat="1" x14ac:dyDescent="0.2">
      <c r="A178" s="14"/>
      <c r="B178" s="43">
        <v>3225</v>
      </c>
      <c r="C178" s="14"/>
      <c r="D178" s="16" t="s">
        <v>128</v>
      </c>
      <c r="E178" s="65">
        <v>4320.1000000000004</v>
      </c>
      <c r="F178" s="65">
        <v>0</v>
      </c>
      <c r="G178" s="65">
        <v>0</v>
      </c>
      <c r="H178" s="65">
        <f t="shared" si="20"/>
        <v>0</v>
      </c>
      <c r="I178" s="65">
        <v>0</v>
      </c>
      <c r="J178" s="110"/>
      <c r="K178" s="110"/>
      <c r="L178" s="110"/>
      <c r="M178" s="1"/>
      <c r="N178" s="1"/>
      <c r="O178" s="1"/>
      <c r="P178" s="1"/>
    </row>
    <row r="179" spans="1:16" s="4" customFormat="1" x14ac:dyDescent="0.2">
      <c r="A179" s="14"/>
      <c r="B179" s="43">
        <v>3227</v>
      </c>
      <c r="C179" s="14"/>
      <c r="D179" s="16" t="s">
        <v>131</v>
      </c>
      <c r="E179" s="65">
        <v>307.5</v>
      </c>
      <c r="F179" s="65">
        <v>0</v>
      </c>
      <c r="G179" s="65">
        <v>0</v>
      </c>
      <c r="H179" s="65">
        <v>0</v>
      </c>
      <c r="I179" s="65">
        <v>0</v>
      </c>
      <c r="J179" s="110"/>
      <c r="K179" s="110"/>
      <c r="L179" s="110"/>
      <c r="M179" s="1"/>
      <c r="N179" s="1"/>
      <c r="O179" s="1"/>
      <c r="P179" s="1"/>
    </row>
    <row r="180" spans="1:16" s="4" customFormat="1" ht="15.75" customHeight="1" x14ac:dyDescent="0.2">
      <c r="A180" s="9"/>
      <c r="B180" s="72">
        <v>323</v>
      </c>
      <c r="C180" s="9"/>
      <c r="D180" s="73" t="s">
        <v>43</v>
      </c>
      <c r="E180" s="51">
        <f t="shared" ref="E180" si="26">E181+E182+E183+E184+E185+E186+E187+E188+E189</f>
        <v>131568.08000000002</v>
      </c>
      <c r="F180" s="51">
        <v>0</v>
      </c>
      <c r="G180" s="51">
        <v>1452.6</v>
      </c>
      <c r="H180" s="51">
        <f t="shared" si="20"/>
        <v>1.1040671871171182</v>
      </c>
      <c r="I180" s="51">
        <v>0</v>
      </c>
      <c r="J180" s="110"/>
      <c r="K180" s="110"/>
      <c r="L180" s="110"/>
      <c r="M180" s="1"/>
      <c r="N180" s="1"/>
      <c r="O180" s="1"/>
      <c r="P180" s="1"/>
    </row>
    <row r="181" spans="1:16" s="4" customFormat="1" ht="15.75" customHeight="1" x14ac:dyDescent="0.2">
      <c r="A181" s="14"/>
      <c r="B181" s="43" t="s">
        <v>74</v>
      </c>
      <c r="C181" s="14"/>
      <c r="D181" s="78" t="s">
        <v>75</v>
      </c>
      <c r="E181" s="65">
        <v>14737.7</v>
      </c>
      <c r="F181" s="65">
        <v>0</v>
      </c>
      <c r="G181" s="65">
        <v>0</v>
      </c>
      <c r="H181" s="65">
        <f t="shared" si="20"/>
        <v>0</v>
      </c>
      <c r="I181" s="65">
        <v>0</v>
      </c>
      <c r="J181" s="110"/>
      <c r="K181" s="110"/>
      <c r="L181" s="110"/>
      <c r="M181" s="1"/>
      <c r="N181" s="1"/>
      <c r="O181" s="1"/>
      <c r="P181" s="1"/>
    </row>
    <row r="182" spans="1:16" s="4" customFormat="1" ht="15.75" customHeight="1" x14ac:dyDescent="0.2">
      <c r="A182" s="14"/>
      <c r="B182" s="43" t="s">
        <v>76</v>
      </c>
      <c r="C182" s="14"/>
      <c r="D182" s="78" t="s">
        <v>77</v>
      </c>
      <c r="E182" s="65">
        <v>29924.45</v>
      </c>
      <c r="F182" s="65">
        <v>0</v>
      </c>
      <c r="G182" s="65">
        <v>0</v>
      </c>
      <c r="H182" s="65">
        <f t="shared" si="20"/>
        <v>0</v>
      </c>
      <c r="I182" s="65">
        <v>0</v>
      </c>
      <c r="J182" s="110"/>
      <c r="K182" s="110"/>
      <c r="L182" s="110"/>
      <c r="M182" s="1"/>
      <c r="N182" s="1"/>
      <c r="O182" s="1"/>
      <c r="P182" s="1"/>
    </row>
    <row r="183" spans="1:16" s="4" customFormat="1" ht="15.75" customHeight="1" x14ac:dyDescent="0.2">
      <c r="A183" s="14"/>
      <c r="B183" s="43">
        <v>3233</v>
      </c>
      <c r="C183" s="14"/>
      <c r="D183" s="78" t="s">
        <v>125</v>
      </c>
      <c r="E183" s="65">
        <v>923.89</v>
      </c>
      <c r="F183" s="65">
        <v>0</v>
      </c>
      <c r="G183" s="65">
        <v>0</v>
      </c>
      <c r="H183" s="65">
        <v>0</v>
      </c>
      <c r="I183" s="65">
        <v>0</v>
      </c>
      <c r="J183" s="110"/>
      <c r="K183" s="110"/>
      <c r="L183" s="110"/>
      <c r="M183" s="1"/>
      <c r="N183" s="1"/>
      <c r="O183" s="1"/>
      <c r="P183" s="1"/>
    </row>
    <row r="184" spans="1:16" s="4" customFormat="1" ht="15.75" customHeight="1" x14ac:dyDescent="0.2">
      <c r="A184" s="14"/>
      <c r="B184" s="43" t="s">
        <v>78</v>
      </c>
      <c r="C184" s="14"/>
      <c r="D184" s="78" t="s">
        <v>79</v>
      </c>
      <c r="E184" s="65">
        <v>21040.47</v>
      </c>
      <c r="F184" s="65">
        <v>0</v>
      </c>
      <c r="G184" s="65">
        <v>0</v>
      </c>
      <c r="H184" s="65">
        <f t="shared" si="20"/>
        <v>0</v>
      </c>
      <c r="I184" s="65">
        <v>0</v>
      </c>
      <c r="J184" s="110"/>
      <c r="K184" s="110"/>
      <c r="L184" s="110"/>
      <c r="M184" s="1"/>
      <c r="N184" s="1"/>
      <c r="O184" s="1"/>
      <c r="P184" s="1"/>
    </row>
    <row r="185" spans="1:16" s="4" customFormat="1" ht="15.75" customHeight="1" x14ac:dyDescent="0.2">
      <c r="A185" s="14"/>
      <c r="B185" s="43">
        <v>3235</v>
      </c>
      <c r="C185" s="14"/>
      <c r="D185" s="78" t="s">
        <v>61</v>
      </c>
      <c r="E185" s="65">
        <v>3571.46</v>
      </c>
      <c r="F185" s="65">
        <v>0</v>
      </c>
      <c r="G185" s="65">
        <v>0</v>
      </c>
      <c r="H185" s="65">
        <f t="shared" si="20"/>
        <v>0</v>
      </c>
      <c r="I185" s="65">
        <v>0</v>
      </c>
      <c r="J185" s="110"/>
      <c r="K185" s="110"/>
      <c r="L185" s="110"/>
      <c r="M185" s="1"/>
      <c r="N185" s="1"/>
      <c r="O185" s="1"/>
      <c r="P185" s="1"/>
    </row>
    <row r="186" spans="1:16" s="4" customFormat="1" ht="15.75" customHeight="1" x14ac:dyDescent="0.2">
      <c r="A186" s="14"/>
      <c r="B186" s="43">
        <v>3236</v>
      </c>
      <c r="C186" s="14"/>
      <c r="D186" s="78" t="s">
        <v>121</v>
      </c>
      <c r="E186" s="65">
        <v>1043.71</v>
      </c>
      <c r="F186" s="65">
        <v>0</v>
      </c>
      <c r="G186" s="65">
        <v>0</v>
      </c>
      <c r="H186" s="65">
        <f t="shared" si="20"/>
        <v>0</v>
      </c>
      <c r="I186" s="65">
        <v>0</v>
      </c>
      <c r="J186" s="110"/>
      <c r="K186" s="110"/>
      <c r="L186" s="110"/>
      <c r="M186" s="1"/>
      <c r="N186" s="1"/>
      <c r="O186" s="1"/>
      <c r="P186" s="1"/>
    </row>
    <row r="187" spans="1:16" s="8" customFormat="1" ht="15.75" customHeight="1" x14ac:dyDescent="0.2">
      <c r="A187" s="14"/>
      <c r="B187" s="43">
        <v>3237</v>
      </c>
      <c r="C187" s="14"/>
      <c r="D187" s="78" t="s">
        <v>59</v>
      </c>
      <c r="E187" s="65">
        <v>6096.7</v>
      </c>
      <c r="F187" s="65">
        <v>0</v>
      </c>
      <c r="G187" s="65">
        <v>0</v>
      </c>
      <c r="H187" s="65">
        <f t="shared" si="20"/>
        <v>0</v>
      </c>
      <c r="I187" s="65">
        <v>0</v>
      </c>
      <c r="J187" s="111"/>
      <c r="K187" s="111"/>
      <c r="L187" s="111"/>
      <c r="M187" s="7"/>
      <c r="N187" s="7"/>
      <c r="O187" s="7"/>
      <c r="P187" s="7"/>
    </row>
    <row r="188" spans="1:16" s="8" customFormat="1" ht="15.75" customHeight="1" x14ac:dyDescent="0.2">
      <c r="A188" s="14"/>
      <c r="B188" s="43">
        <v>3238</v>
      </c>
      <c r="C188" s="14"/>
      <c r="D188" s="78" t="s">
        <v>81</v>
      </c>
      <c r="E188" s="65">
        <v>12841.32</v>
      </c>
      <c r="F188" s="65">
        <v>0</v>
      </c>
      <c r="G188" s="65">
        <v>1452.6</v>
      </c>
      <c r="H188" s="65">
        <f t="shared" si="20"/>
        <v>11.311921204362168</v>
      </c>
      <c r="I188" s="65">
        <v>0</v>
      </c>
      <c r="J188" s="111"/>
      <c r="K188" s="111"/>
      <c r="L188" s="111"/>
      <c r="M188" s="7"/>
      <c r="N188" s="7"/>
      <c r="O188" s="7"/>
      <c r="P188" s="7"/>
    </row>
    <row r="189" spans="1:16" s="4" customFormat="1" x14ac:dyDescent="0.2">
      <c r="A189" s="14"/>
      <c r="B189" s="43" t="s">
        <v>82</v>
      </c>
      <c r="C189" s="14"/>
      <c r="D189" s="78" t="s">
        <v>60</v>
      </c>
      <c r="E189" s="65">
        <v>41388.379999999997</v>
      </c>
      <c r="F189" s="65">
        <v>0</v>
      </c>
      <c r="G189" s="65">
        <v>0</v>
      </c>
      <c r="H189" s="65">
        <f t="shared" si="20"/>
        <v>0</v>
      </c>
      <c r="I189" s="65">
        <v>0</v>
      </c>
      <c r="J189" s="110"/>
      <c r="K189" s="110"/>
      <c r="L189" s="110"/>
      <c r="M189" s="1"/>
      <c r="N189" s="1"/>
      <c r="O189" s="1"/>
      <c r="P189" s="1"/>
    </row>
    <row r="190" spans="1:16" s="4" customFormat="1" x14ac:dyDescent="0.2">
      <c r="A190" s="14"/>
      <c r="B190" s="72">
        <v>329</v>
      </c>
      <c r="C190" s="9"/>
      <c r="D190" s="73" t="s">
        <v>53</v>
      </c>
      <c r="E190" s="51">
        <f>E191+E192+E193+E194+E195+E196</f>
        <v>13777.100000000002</v>
      </c>
      <c r="F190" s="65">
        <v>0</v>
      </c>
      <c r="G190" s="65">
        <v>0</v>
      </c>
      <c r="H190" s="51">
        <f t="shared" si="20"/>
        <v>0</v>
      </c>
      <c r="I190" s="51">
        <v>0</v>
      </c>
      <c r="J190" s="110"/>
      <c r="K190" s="110"/>
      <c r="L190" s="110"/>
      <c r="M190" s="1"/>
      <c r="N190" s="1"/>
      <c r="O190" s="1"/>
      <c r="P190" s="1"/>
    </row>
    <row r="191" spans="1:16" s="4" customFormat="1" x14ac:dyDescent="0.2">
      <c r="A191" s="14"/>
      <c r="B191" s="43">
        <v>3291</v>
      </c>
      <c r="C191" s="14"/>
      <c r="D191" s="78" t="s">
        <v>233</v>
      </c>
      <c r="E191" s="65">
        <v>4556.76</v>
      </c>
      <c r="F191" s="65">
        <v>0</v>
      </c>
      <c r="G191" s="65">
        <v>0</v>
      </c>
      <c r="H191" s="65">
        <v>0</v>
      </c>
      <c r="I191" s="65">
        <v>0</v>
      </c>
      <c r="J191" s="110"/>
      <c r="K191" s="110"/>
      <c r="L191" s="110"/>
      <c r="M191" s="1"/>
      <c r="N191" s="1"/>
      <c r="O191" s="1"/>
      <c r="P191" s="1"/>
    </row>
    <row r="192" spans="1:16" s="4" customFormat="1" x14ac:dyDescent="0.2">
      <c r="A192" s="14"/>
      <c r="B192" s="43">
        <v>3292</v>
      </c>
      <c r="C192" s="14"/>
      <c r="D192" s="78" t="s">
        <v>126</v>
      </c>
      <c r="E192" s="65">
        <v>5278.64</v>
      </c>
      <c r="F192" s="65">
        <v>0</v>
      </c>
      <c r="G192" s="65">
        <v>0</v>
      </c>
      <c r="H192" s="65">
        <f t="shared" si="20"/>
        <v>0</v>
      </c>
      <c r="I192" s="65">
        <v>0</v>
      </c>
      <c r="J192" s="110"/>
      <c r="K192" s="110"/>
      <c r="L192" s="110"/>
      <c r="M192" s="1"/>
      <c r="N192" s="1"/>
      <c r="O192" s="1"/>
      <c r="P192" s="1"/>
    </row>
    <row r="193" spans="1:16" s="4" customFormat="1" x14ac:dyDescent="0.2">
      <c r="A193" s="14"/>
      <c r="B193" s="43">
        <v>3293</v>
      </c>
      <c r="C193" s="14"/>
      <c r="D193" s="78" t="s">
        <v>86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110"/>
      <c r="K193" s="110"/>
      <c r="L193" s="110"/>
      <c r="M193" s="1"/>
      <c r="N193" s="1"/>
      <c r="O193" s="1"/>
      <c r="P193" s="1"/>
    </row>
    <row r="194" spans="1:16" s="4" customFormat="1" x14ac:dyDescent="0.2">
      <c r="A194" s="14"/>
      <c r="B194" s="43">
        <v>3294</v>
      </c>
      <c r="C194" s="14"/>
      <c r="D194" s="78" t="s">
        <v>132</v>
      </c>
      <c r="E194" s="65">
        <v>1363</v>
      </c>
      <c r="F194" s="65">
        <v>0</v>
      </c>
      <c r="G194" s="65">
        <v>0</v>
      </c>
      <c r="H194" s="65">
        <v>0</v>
      </c>
      <c r="I194" s="65">
        <v>0</v>
      </c>
      <c r="J194" s="110"/>
      <c r="K194" s="110"/>
      <c r="L194" s="110"/>
      <c r="M194" s="1"/>
      <c r="N194" s="1"/>
      <c r="O194" s="1"/>
      <c r="P194" s="1"/>
    </row>
    <row r="195" spans="1:16" s="4" customFormat="1" x14ac:dyDescent="0.2">
      <c r="A195" s="14"/>
      <c r="B195" s="43">
        <v>3295</v>
      </c>
      <c r="C195" s="14"/>
      <c r="D195" s="78" t="s">
        <v>87</v>
      </c>
      <c r="E195" s="65">
        <v>0</v>
      </c>
      <c r="F195" s="65">
        <v>0</v>
      </c>
      <c r="G195" s="65">
        <v>0</v>
      </c>
      <c r="H195" s="65">
        <v>0</v>
      </c>
      <c r="I195" s="65">
        <v>0</v>
      </c>
      <c r="J195" s="110"/>
      <c r="K195" s="110"/>
      <c r="L195" s="110"/>
      <c r="M195" s="1"/>
      <c r="N195" s="1"/>
      <c r="O195" s="1"/>
      <c r="P195" s="1"/>
    </row>
    <row r="196" spans="1:16" s="4" customFormat="1" ht="15" customHeight="1" x14ac:dyDescent="0.2">
      <c r="A196" s="14"/>
      <c r="B196" s="43">
        <v>3299</v>
      </c>
      <c r="C196" s="14"/>
      <c r="D196" s="78" t="s">
        <v>53</v>
      </c>
      <c r="E196" s="65">
        <v>2578.6999999999998</v>
      </c>
      <c r="F196" s="65">
        <v>0</v>
      </c>
      <c r="G196" s="65">
        <v>0</v>
      </c>
      <c r="H196" s="65">
        <v>0</v>
      </c>
      <c r="I196" s="65">
        <v>0</v>
      </c>
      <c r="J196" s="110"/>
      <c r="K196" s="110"/>
      <c r="L196" s="110"/>
      <c r="M196" s="1"/>
      <c r="N196" s="1"/>
      <c r="O196" s="1"/>
      <c r="P196" s="1"/>
    </row>
    <row r="197" spans="1:16" s="4" customFormat="1" ht="15" customHeight="1" x14ac:dyDescent="0.2">
      <c r="A197" s="70"/>
      <c r="B197" s="60">
        <v>34</v>
      </c>
      <c r="C197" s="59"/>
      <c r="D197" s="61" t="s">
        <v>10</v>
      </c>
      <c r="E197" s="102">
        <v>581.95000000000005</v>
      </c>
      <c r="F197" s="62">
        <v>0</v>
      </c>
      <c r="G197" s="62">
        <v>0</v>
      </c>
      <c r="H197" s="102">
        <v>0</v>
      </c>
      <c r="I197" s="102">
        <v>0</v>
      </c>
      <c r="J197" s="110"/>
      <c r="K197" s="110"/>
      <c r="L197" s="110"/>
      <c r="M197" s="313"/>
      <c r="N197" s="1"/>
      <c r="O197" s="1"/>
      <c r="P197" s="1"/>
    </row>
    <row r="198" spans="1:16" s="4" customFormat="1" ht="15" customHeight="1" x14ac:dyDescent="0.2">
      <c r="A198" s="14"/>
      <c r="B198" s="72">
        <v>343</v>
      </c>
      <c r="C198" s="9"/>
      <c r="D198" s="73" t="s">
        <v>54</v>
      </c>
      <c r="E198" s="65">
        <v>581.95000000000005</v>
      </c>
      <c r="F198" s="65">
        <v>0</v>
      </c>
      <c r="G198" s="65">
        <v>0</v>
      </c>
      <c r="H198" s="65">
        <v>0</v>
      </c>
      <c r="I198" s="65">
        <v>0</v>
      </c>
      <c r="J198" s="110"/>
      <c r="K198" s="110"/>
      <c r="L198" s="110"/>
      <c r="M198" s="1"/>
      <c r="N198" s="1"/>
      <c r="O198" s="1"/>
      <c r="P198" s="1"/>
    </row>
    <row r="199" spans="1:16" s="4" customFormat="1" ht="15" customHeight="1" x14ac:dyDescent="0.2">
      <c r="A199" s="14"/>
      <c r="B199" s="43" t="s">
        <v>89</v>
      </c>
      <c r="C199" s="14"/>
      <c r="D199" s="78" t="s">
        <v>90</v>
      </c>
      <c r="E199" s="65">
        <v>581.95000000000005</v>
      </c>
      <c r="F199" s="65">
        <v>0</v>
      </c>
      <c r="G199" s="65">
        <v>0</v>
      </c>
      <c r="H199" s="65">
        <v>0</v>
      </c>
      <c r="I199" s="65">
        <v>0</v>
      </c>
      <c r="J199" s="110"/>
      <c r="K199" s="110"/>
      <c r="L199" s="110"/>
      <c r="M199" s="1"/>
      <c r="N199" s="1"/>
      <c r="O199" s="1"/>
      <c r="P199" s="1"/>
    </row>
    <row r="200" spans="1:16" s="29" customFormat="1" x14ac:dyDescent="0.2">
      <c r="A200" s="224"/>
      <c r="B200" s="236" t="s">
        <v>148</v>
      </c>
      <c r="C200" s="237"/>
      <c r="D200" s="229" t="s">
        <v>235</v>
      </c>
      <c r="E200" s="231">
        <f>E201+E208</f>
        <v>32225.08</v>
      </c>
      <c r="F200" s="231">
        <v>0</v>
      </c>
      <c r="G200" s="231">
        <v>0</v>
      </c>
      <c r="H200" s="231">
        <f t="shared" si="20"/>
        <v>0</v>
      </c>
      <c r="I200" s="231">
        <v>0</v>
      </c>
      <c r="J200" s="112"/>
      <c r="K200" s="112"/>
      <c r="L200" s="112"/>
      <c r="M200" s="28"/>
      <c r="N200" s="28"/>
      <c r="O200" s="28"/>
      <c r="P200" s="28"/>
    </row>
    <row r="201" spans="1:16" s="29" customFormat="1" x14ac:dyDescent="0.2">
      <c r="A201" s="70"/>
      <c r="B201" s="60">
        <v>42</v>
      </c>
      <c r="C201" s="59"/>
      <c r="D201" s="61" t="s">
        <v>8</v>
      </c>
      <c r="E201" s="102">
        <f>E202</f>
        <v>18523.93</v>
      </c>
      <c r="F201" s="102">
        <v>0</v>
      </c>
      <c r="G201" s="102">
        <v>0</v>
      </c>
      <c r="H201" s="102">
        <v>0</v>
      </c>
      <c r="I201" s="102">
        <v>0</v>
      </c>
      <c r="J201" s="112"/>
      <c r="K201" s="112"/>
      <c r="L201" s="112"/>
      <c r="M201" s="28"/>
      <c r="N201" s="28"/>
      <c r="O201" s="28"/>
      <c r="P201" s="28"/>
    </row>
    <row r="202" spans="1:16" s="29" customFormat="1" x14ac:dyDescent="0.2">
      <c r="A202" s="52"/>
      <c r="B202" s="63">
        <v>422</v>
      </c>
      <c r="C202" s="14"/>
      <c r="D202" s="9" t="s">
        <v>45</v>
      </c>
      <c r="E202" s="219">
        <f>E203+E205+E206+E207+E204</f>
        <v>18523.93</v>
      </c>
      <c r="F202" s="219">
        <v>0</v>
      </c>
      <c r="G202" s="219">
        <v>0</v>
      </c>
      <c r="H202" s="219">
        <v>0</v>
      </c>
      <c r="I202" s="219">
        <v>0</v>
      </c>
      <c r="J202" s="112"/>
      <c r="K202" s="112"/>
      <c r="L202" s="112"/>
      <c r="M202" s="28"/>
      <c r="N202" s="28"/>
      <c r="O202" s="28"/>
      <c r="P202" s="28"/>
    </row>
    <row r="203" spans="1:16" s="29" customFormat="1" x14ac:dyDescent="0.2">
      <c r="A203" s="52"/>
      <c r="B203" s="64" t="s">
        <v>91</v>
      </c>
      <c r="C203" s="14"/>
      <c r="D203" s="14" t="s">
        <v>92</v>
      </c>
      <c r="E203" s="216">
        <v>690.16</v>
      </c>
      <c r="F203" s="216">
        <v>0</v>
      </c>
      <c r="G203" s="216">
        <v>0</v>
      </c>
      <c r="H203" s="216">
        <v>0</v>
      </c>
      <c r="I203" s="216">
        <v>0</v>
      </c>
      <c r="J203" s="112"/>
      <c r="K203" s="112"/>
      <c r="L203" s="112"/>
      <c r="M203" s="28"/>
      <c r="N203" s="28"/>
      <c r="O203" s="28"/>
      <c r="P203" s="28"/>
    </row>
    <row r="204" spans="1:16" s="29" customFormat="1" x14ac:dyDescent="0.2">
      <c r="A204" s="52"/>
      <c r="B204" s="64" t="s">
        <v>160</v>
      </c>
      <c r="C204" s="14"/>
      <c r="D204" s="14" t="s">
        <v>227</v>
      </c>
      <c r="E204" s="216">
        <v>1416.31</v>
      </c>
      <c r="F204" s="216">
        <v>0</v>
      </c>
      <c r="G204" s="216">
        <v>0</v>
      </c>
      <c r="H204" s="216">
        <v>0</v>
      </c>
      <c r="I204" s="216">
        <v>0</v>
      </c>
      <c r="J204" s="112"/>
      <c r="K204" s="112"/>
      <c r="L204" s="112"/>
      <c r="M204" s="28"/>
      <c r="N204" s="28"/>
      <c r="O204" s="28"/>
      <c r="P204" s="28"/>
    </row>
    <row r="205" spans="1:16" s="29" customFormat="1" x14ac:dyDescent="0.2">
      <c r="A205" s="52"/>
      <c r="B205" s="64" t="s">
        <v>149</v>
      </c>
      <c r="C205" s="14"/>
      <c r="D205" s="14" t="s">
        <v>114</v>
      </c>
      <c r="E205" s="216">
        <v>15759.46</v>
      </c>
      <c r="F205" s="216">
        <v>0</v>
      </c>
      <c r="G205" s="216">
        <v>0</v>
      </c>
      <c r="H205" s="216">
        <v>0</v>
      </c>
      <c r="I205" s="216">
        <v>0</v>
      </c>
      <c r="J205" s="112"/>
      <c r="K205" s="112"/>
      <c r="L205" s="112"/>
      <c r="M205" s="28"/>
      <c r="N205" s="28"/>
      <c r="O205" s="28"/>
      <c r="P205" s="28"/>
    </row>
    <row r="206" spans="1:16" s="29" customFormat="1" x14ac:dyDescent="0.2">
      <c r="A206" s="52"/>
      <c r="B206" s="218" t="s">
        <v>234</v>
      </c>
      <c r="C206" s="52"/>
      <c r="D206" s="52" t="s">
        <v>229</v>
      </c>
      <c r="E206" s="216">
        <v>33</v>
      </c>
      <c r="F206" s="216">
        <v>0</v>
      </c>
      <c r="G206" s="216">
        <v>0</v>
      </c>
      <c r="H206" s="216">
        <v>0</v>
      </c>
      <c r="I206" s="216">
        <v>0</v>
      </c>
      <c r="J206" s="112"/>
      <c r="K206" s="112"/>
      <c r="L206" s="112"/>
      <c r="M206" s="28"/>
      <c r="N206" s="28"/>
      <c r="O206" s="28"/>
      <c r="P206" s="28"/>
    </row>
    <row r="207" spans="1:16" s="29" customFormat="1" x14ac:dyDescent="0.2">
      <c r="A207" s="52"/>
      <c r="B207" s="64" t="s">
        <v>150</v>
      </c>
      <c r="C207" s="14"/>
      <c r="D207" s="14" t="s">
        <v>151</v>
      </c>
      <c r="E207" s="216">
        <v>625</v>
      </c>
      <c r="F207" s="216">
        <v>0</v>
      </c>
      <c r="G207" s="216">
        <v>0</v>
      </c>
      <c r="H207" s="216">
        <v>0</v>
      </c>
      <c r="I207" s="216">
        <v>0</v>
      </c>
      <c r="J207" s="112"/>
      <c r="K207" s="112"/>
      <c r="L207" s="112"/>
      <c r="M207" s="28"/>
      <c r="N207" s="28"/>
      <c r="O207" s="28"/>
      <c r="P207" s="28"/>
    </row>
    <row r="208" spans="1:16" s="29" customFormat="1" x14ac:dyDescent="0.2">
      <c r="A208" s="102"/>
      <c r="B208" s="101" t="s">
        <v>155</v>
      </c>
      <c r="C208" s="59"/>
      <c r="D208" s="59" t="s">
        <v>158</v>
      </c>
      <c r="E208" s="102">
        <v>13701.15</v>
      </c>
      <c r="F208" s="102">
        <v>0</v>
      </c>
      <c r="G208" s="102">
        <v>0</v>
      </c>
      <c r="H208" s="102">
        <f t="shared" si="20"/>
        <v>0</v>
      </c>
      <c r="I208" s="102">
        <v>0</v>
      </c>
      <c r="J208" s="112"/>
      <c r="K208" s="112"/>
      <c r="L208" s="112"/>
      <c r="M208" s="28"/>
      <c r="N208" s="28"/>
      <c r="O208" s="28"/>
      <c r="P208" s="28"/>
    </row>
    <row r="209" spans="1:16" s="29" customFormat="1" x14ac:dyDescent="0.2">
      <c r="A209" s="52"/>
      <c r="B209" s="225" t="s">
        <v>156</v>
      </c>
      <c r="C209" s="23"/>
      <c r="D209" s="23" t="s">
        <v>159</v>
      </c>
      <c r="E209" s="219">
        <v>13701.15</v>
      </c>
      <c r="F209" s="219">
        <v>0</v>
      </c>
      <c r="G209" s="219">
        <v>0</v>
      </c>
      <c r="H209" s="51">
        <f t="shared" si="20"/>
        <v>0</v>
      </c>
      <c r="I209" s="51">
        <v>0</v>
      </c>
      <c r="J209" s="112"/>
      <c r="K209" s="112"/>
      <c r="L209" s="112"/>
      <c r="M209" s="28"/>
      <c r="N209" s="28"/>
      <c r="O209" s="28"/>
      <c r="P209" s="28"/>
    </row>
    <row r="210" spans="1:16" s="29" customFormat="1" x14ac:dyDescent="0.2">
      <c r="A210" s="52"/>
      <c r="B210" s="64" t="s">
        <v>157</v>
      </c>
      <c r="C210" s="14"/>
      <c r="D210" s="14" t="s">
        <v>159</v>
      </c>
      <c r="E210" s="216">
        <v>13701.15</v>
      </c>
      <c r="F210" s="216">
        <v>0</v>
      </c>
      <c r="G210" s="216">
        <v>0</v>
      </c>
      <c r="H210" s="65">
        <f t="shared" si="20"/>
        <v>0</v>
      </c>
      <c r="I210" s="65">
        <v>0</v>
      </c>
      <c r="J210" s="112"/>
      <c r="K210" s="112"/>
      <c r="L210" s="112"/>
      <c r="M210" s="28"/>
      <c r="N210" s="28"/>
      <c r="O210" s="28"/>
      <c r="P210" s="28"/>
    </row>
    <row r="211" spans="1:16" s="8" customFormat="1" x14ac:dyDescent="0.2">
      <c r="A211" s="36"/>
      <c r="B211" s="20"/>
      <c r="C211" s="74" t="s">
        <v>25</v>
      </c>
      <c r="D211" s="75" t="s">
        <v>24</v>
      </c>
      <c r="E211" s="76">
        <f>E197+E168+E158+E201+E208</f>
        <v>2341166.39</v>
      </c>
      <c r="F211" s="76">
        <f>F197+F168+F158+F201+F208</f>
        <v>2080681.34</v>
      </c>
      <c r="G211" s="76">
        <f>G197+G168+G158+G201+G208</f>
        <v>2066124.5100000002</v>
      </c>
      <c r="H211" s="314">
        <f t="shared" si="20"/>
        <v>88.251929415405627</v>
      </c>
      <c r="I211" s="104">
        <f t="shared" ref="I211:I268" si="27">G211/F211*100</f>
        <v>99.300381575969737</v>
      </c>
      <c r="J211" s="111"/>
      <c r="K211" s="111"/>
      <c r="L211" s="111"/>
      <c r="M211" s="7"/>
      <c r="N211" s="7"/>
      <c r="O211" s="7"/>
      <c r="P211" s="7"/>
    </row>
    <row r="212" spans="1:16" s="8" customFormat="1" x14ac:dyDescent="0.2">
      <c r="A212" s="226"/>
      <c r="B212" s="227">
        <v>3</v>
      </c>
      <c r="C212" s="228"/>
      <c r="D212" s="229" t="s">
        <v>26</v>
      </c>
      <c r="E212" s="230">
        <f t="shared" ref="E212:G213" si="28">E213</f>
        <v>39510.160000000003</v>
      </c>
      <c r="F212" s="230">
        <f t="shared" si="28"/>
        <v>71720.320000000007</v>
      </c>
      <c r="G212" s="230">
        <f t="shared" si="28"/>
        <v>71720.320000000007</v>
      </c>
      <c r="H212" s="231">
        <f t="shared" si="20"/>
        <v>181.52373971656911</v>
      </c>
      <c r="I212" s="231">
        <f t="shared" si="27"/>
        <v>100</v>
      </c>
      <c r="J212" s="111"/>
      <c r="K212" s="111"/>
      <c r="L212" s="111"/>
      <c r="M212" s="7"/>
      <c r="N212" s="7"/>
      <c r="O212" s="7"/>
      <c r="P212" s="7"/>
    </row>
    <row r="213" spans="1:16" s="8" customFormat="1" x14ac:dyDescent="0.2">
      <c r="A213" s="59"/>
      <c r="B213" s="60">
        <v>32</v>
      </c>
      <c r="C213" s="59"/>
      <c r="D213" s="61" t="s">
        <v>7</v>
      </c>
      <c r="E213" s="62">
        <f t="shared" si="28"/>
        <v>39510.160000000003</v>
      </c>
      <c r="F213" s="62">
        <f t="shared" si="28"/>
        <v>71720.320000000007</v>
      </c>
      <c r="G213" s="62">
        <f t="shared" si="28"/>
        <v>71720.320000000007</v>
      </c>
      <c r="H213" s="102">
        <f t="shared" si="20"/>
        <v>181.52373971656911</v>
      </c>
      <c r="I213" s="102">
        <f t="shared" si="27"/>
        <v>100</v>
      </c>
      <c r="J213" s="111"/>
      <c r="K213" s="111"/>
      <c r="L213" s="111"/>
      <c r="M213" s="7"/>
      <c r="N213" s="7"/>
      <c r="O213" s="7"/>
      <c r="P213" s="7"/>
    </row>
    <row r="214" spans="1:16" s="8" customFormat="1" x14ac:dyDescent="0.2">
      <c r="A214" s="9"/>
      <c r="B214" s="72">
        <v>323</v>
      </c>
      <c r="C214" s="9"/>
      <c r="D214" s="73" t="s">
        <v>43</v>
      </c>
      <c r="E214" s="68">
        <f>E215+E216</f>
        <v>39510.160000000003</v>
      </c>
      <c r="F214" s="68">
        <f>F215+F216</f>
        <v>71720.320000000007</v>
      </c>
      <c r="G214" s="68">
        <f>G215+G216</f>
        <v>71720.320000000007</v>
      </c>
      <c r="H214" s="51">
        <f t="shared" si="20"/>
        <v>181.52373971656911</v>
      </c>
      <c r="I214" s="51">
        <f t="shared" si="27"/>
        <v>100</v>
      </c>
      <c r="J214" s="111"/>
      <c r="K214" s="111"/>
      <c r="L214" s="111"/>
      <c r="M214" s="7"/>
      <c r="N214" s="7"/>
      <c r="O214" s="7"/>
      <c r="P214" s="7"/>
    </row>
    <row r="215" spans="1:16" s="8" customFormat="1" x14ac:dyDescent="0.2">
      <c r="A215" s="14"/>
      <c r="B215" s="43" t="s">
        <v>76</v>
      </c>
      <c r="C215" s="14"/>
      <c r="D215" s="16" t="s">
        <v>77</v>
      </c>
      <c r="E215" s="69">
        <v>8983.91</v>
      </c>
      <c r="F215" s="69">
        <v>33220.32</v>
      </c>
      <c r="G215" s="69">
        <v>33220.32</v>
      </c>
      <c r="H215" s="65">
        <f t="shared" si="20"/>
        <v>369.77574352369959</v>
      </c>
      <c r="I215" s="65">
        <f t="shared" si="27"/>
        <v>100</v>
      </c>
      <c r="J215" s="111"/>
      <c r="K215" s="111"/>
      <c r="L215" s="111"/>
      <c r="M215" s="7"/>
      <c r="N215" s="7"/>
      <c r="O215" s="7"/>
      <c r="P215" s="7"/>
    </row>
    <row r="216" spans="1:16" s="8" customFormat="1" x14ac:dyDescent="0.2">
      <c r="A216" s="9"/>
      <c r="B216" s="15" t="s">
        <v>80</v>
      </c>
      <c r="C216" s="9"/>
      <c r="D216" s="78" t="s">
        <v>81</v>
      </c>
      <c r="E216" s="69">
        <v>30526.25</v>
      </c>
      <c r="F216" s="69">
        <v>38500</v>
      </c>
      <c r="G216" s="69">
        <v>38500</v>
      </c>
      <c r="H216" s="65">
        <f t="shared" si="20"/>
        <v>126.12096146758938</v>
      </c>
      <c r="I216" s="65">
        <f t="shared" si="27"/>
        <v>100</v>
      </c>
      <c r="J216" s="111"/>
      <c r="K216" s="111"/>
      <c r="L216" s="111"/>
      <c r="M216" s="7"/>
      <c r="N216" s="7"/>
      <c r="O216" s="7"/>
      <c r="P216" s="7"/>
    </row>
    <row r="217" spans="1:16" s="8" customFormat="1" x14ac:dyDescent="0.2">
      <c r="A217" s="239"/>
      <c r="B217" s="236" t="s">
        <v>148</v>
      </c>
      <c r="C217" s="237"/>
      <c r="D217" s="229" t="s">
        <v>235</v>
      </c>
      <c r="E217" s="240">
        <f>E221+E218</f>
        <v>13578.96</v>
      </c>
      <c r="F217" s="240">
        <f>F218+F221+F230</f>
        <v>101983.68000000001</v>
      </c>
      <c r="G217" s="240">
        <f>G218+G221+G230</f>
        <v>101983.68000000001</v>
      </c>
      <c r="H217" s="231">
        <f t="shared" si="20"/>
        <v>751.04190600752941</v>
      </c>
      <c r="I217" s="231">
        <f t="shared" si="27"/>
        <v>100</v>
      </c>
      <c r="J217" s="111"/>
      <c r="K217" s="111"/>
      <c r="L217" s="111"/>
      <c r="M217" s="7"/>
      <c r="N217" s="7"/>
      <c r="O217" s="7"/>
      <c r="P217" s="7"/>
    </row>
    <row r="218" spans="1:16" s="53" customFormat="1" x14ac:dyDescent="0.2">
      <c r="A218" s="105"/>
      <c r="B218" s="106" t="s">
        <v>25</v>
      </c>
      <c r="C218" s="60"/>
      <c r="D218" s="61" t="s">
        <v>144</v>
      </c>
      <c r="E218" s="91">
        <v>1250.8399999999999</v>
      </c>
      <c r="F218" s="91">
        <v>1047.8800000000001</v>
      </c>
      <c r="G218" s="91">
        <v>1047.8800000000001</v>
      </c>
      <c r="H218" s="102">
        <f t="shared" si="20"/>
        <v>83.774103802244909</v>
      </c>
      <c r="I218" s="102">
        <f t="shared" si="27"/>
        <v>100</v>
      </c>
      <c r="J218" s="108"/>
      <c r="K218" s="108"/>
      <c r="L218" s="108"/>
    </row>
    <row r="219" spans="1:16" s="53" customFormat="1" x14ac:dyDescent="0.2">
      <c r="A219" s="38"/>
      <c r="B219" s="35" t="s">
        <v>145</v>
      </c>
      <c r="C219" s="10"/>
      <c r="D219" s="98" t="s">
        <v>44</v>
      </c>
      <c r="E219" s="94">
        <v>1250.8399999999999</v>
      </c>
      <c r="F219" s="94">
        <v>1047.8800000000001</v>
      </c>
      <c r="G219" s="94">
        <v>1047.8800000000001</v>
      </c>
      <c r="H219" s="65">
        <f t="shared" ref="H219:H277" si="29">G219/E219*100</f>
        <v>83.774103802244909</v>
      </c>
      <c r="I219" s="65">
        <f t="shared" si="27"/>
        <v>100</v>
      </c>
      <c r="J219" s="108"/>
      <c r="K219" s="108"/>
      <c r="L219" s="108"/>
    </row>
    <row r="220" spans="1:16" s="53" customFormat="1" x14ac:dyDescent="0.2">
      <c r="A220" s="38"/>
      <c r="B220" s="35" t="s">
        <v>146</v>
      </c>
      <c r="C220" s="15"/>
      <c r="D220" s="98" t="s">
        <v>147</v>
      </c>
      <c r="E220" s="94">
        <v>1250.8399999999999</v>
      </c>
      <c r="F220" s="94">
        <v>1047.8800000000001</v>
      </c>
      <c r="G220" s="94">
        <v>1047.8800000000001</v>
      </c>
      <c r="H220" s="65">
        <f t="shared" si="29"/>
        <v>83.774103802244909</v>
      </c>
      <c r="I220" s="65">
        <f t="shared" si="27"/>
        <v>100</v>
      </c>
      <c r="J220" s="108"/>
      <c r="K220" s="108"/>
      <c r="L220" s="108"/>
    </row>
    <row r="221" spans="1:16" s="53" customFormat="1" x14ac:dyDescent="0.2">
      <c r="A221" s="105"/>
      <c r="B221" s="60">
        <v>42</v>
      </c>
      <c r="C221" s="59"/>
      <c r="D221" s="61" t="s">
        <v>8</v>
      </c>
      <c r="E221" s="91">
        <f>E223+E224</f>
        <v>12328.119999999999</v>
      </c>
      <c r="F221" s="91">
        <f>F222+F226+F228</f>
        <v>95775.8</v>
      </c>
      <c r="G221" s="91">
        <f>G222+G226+G228</f>
        <v>95775.8</v>
      </c>
      <c r="H221" s="102">
        <f t="shared" si="29"/>
        <v>776.88893359247004</v>
      </c>
      <c r="I221" s="102">
        <f t="shared" si="27"/>
        <v>100</v>
      </c>
      <c r="J221" s="108"/>
      <c r="K221" s="108"/>
      <c r="L221" s="108"/>
    </row>
    <row r="222" spans="1:16" s="53" customFormat="1" x14ac:dyDescent="0.2">
      <c r="A222" s="38"/>
      <c r="B222" s="63">
        <v>422</v>
      </c>
      <c r="C222" s="14"/>
      <c r="D222" s="9" t="s">
        <v>45</v>
      </c>
      <c r="E222" s="92">
        <f>E223+E224</f>
        <v>12328.119999999999</v>
      </c>
      <c r="F222" s="92">
        <f>F223+F224+F225</f>
        <v>58699.3</v>
      </c>
      <c r="G222" s="92">
        <f>G223+G224+G225</f>
        <v>58699.3</v>
      </c>
      <c r="H222" s="51">
        <f t="shared" si="29"/>
        <v>476.14153658465364</v>
      </c>
      <c r="I222" s="51">
        <f t="shared" si="27"/>
        <v>100</v>
      </c>
      <c r="J222" s="108"/>
      <c r="K222" s="108"/>
      <c r="L222" s="108"/>
    </row>
    <row r="223" spans="1:16" s="53" customFormat="1" x14ac:dyDescent="0.2">
      <c r="A223" s="38"/>
      <c r="B223" s="64" t="s">
        <v>91</v>
      </c>
      <c r="C223" s="14"/>
      <c r="D223" s="14" t="s">
        <v>92</v>
      </c>
      <c r="E223" s="94">
        <v>9774.31</v>
      </c>
      <c r="F223" s="94">
        <v>10934.51</v>
      </c>
      <c r="G223" s="94">
        <v>10934.51</v>
      </c>
      <c r="H223" s="65">
        <f t="shared" si="29"/>
        <v>111.86989158313989</v>
      </c>
      <c r="I223" s="65">
        <f t="shared" si="27"/>
        <v>100</v>
      </c>
      <c r="J223" s="108"/>
      <c r="K223" s="108"/>
      <c r="L223" s="108"/>
    </row>
    <row r="224" spans="1:16" s="53" customFormat="1" x14ac:dyDescent="0.2">
      <c r="A224" s="38"/>
      <c r="B224" s="64" t="s">
        <v>149</v>
      </c>
      <c r="C224" s="14"/>
      <c r="D224" s="14" t="s">
        <v>114</v>
      </c>
      <c r="E224" s="94">
        <v>2553.81</v>
      </c>
      <c r="F224" s="94">
        <v>40417.46</v>
      </c>
      <c r="G224" s="94">
        <v>40417.46</v>
      </c>
      <c r="H224" s="65">
        <f t="shared" si="29"/>
        <v>1582.6337902976338</v>
      </c>
      <c r="I224" s="65">
        <f t="shared" si="27"/>
        <v>100</v>
      </c>
      <c r="J224" s="108"/>
      <c r="K224" s="108"/>
      <c r="L224" s="108"/>
    </row>
    <row r="225" spans="1:16" s="53" customFormat="1" x14ac:dyDescent="0.2">
      <c r="A225" s="38"/>
      <c r="B225" s="64" t="s">
        <v>150</v>
      </c>
      <c r="C225" s="14"/>
      <c r="D225" s="14" t="s">
        <v>151</v>
      </c>
      <c r="E225" s="94">
        <v>0</v>
      </c>
      <c r="F225" s="94">
        <v>7347.33</v>
      </c>
      <c r="G225" s="94">
        <v>7347.33</v>
      </c>
      <c r="H225" s="65">
        <v>0</v>
      </c>
      <c r="I225" s="65">
        <f t="shared" si="27"/>
        <v>100</v>
      </c>
      <c r="J225" s="108"/>
      <c r="K225" s="108"/>
      <c r="L225" s="108"/>
    </row>
    <row r="226" spans="1:16" s="53" customFormat="1" x14ac:dyDescent="0.2">
      <c r="A226" s="38"/>
      <c r="B226" s="63" t="s">
        <v>236</v>
      </c>
      <c r="C226" s="9"/>
      <c r="D226" s="9" t="s">
        <v>228</v>
      </c>
      <c r="E226" s="92">
        <v>0</v>
      </c>
      <c r="F226" s="92">
        <v>32899</v>
      </c>
      <c r="G226" s="92">
        <v>32899</v>
      </c>
      <c r="H226" s="51">
        <v>0</v>
      </c>
      <c r="I226" s="51">
        <f t="shared" si="27"/>
        <v>100</v>
      </c>
      <c r="J226" s="108"/>
      <c r="K226" s="108"/>
      <c r="L226" s="108"/>
    </row>
    <row r="227" spans="1:16" s="53" customFormat="1" x14ac:dyDescent="0.2">
      <c r="A227" s="38"/>
      <c r="B227" s="64" t="s">
        <v>237</v>
      </c>
      <c r="C227" s="14"/>
      <c r="D227" s="14" t="s">
        <v>189</v>
      </c>
      <c r="E227" s="94">
        <v>0</v>
      </c>
      <c r="F227" s="94">
        <v>32899</v>
      </c>
      <c r="G227" s="94">
        <v>32899</v>
      </c>
      <c r="H227" s="65">
        <v>0</v>
      </c>
      <c r="I227" s="65">
        <f t="shared" si="27"/>
        <v>100</v>
      </c>
      <c r="J227" s="108"/>
      <c r="K227" s="108"/>
      <c r="L227" s="108"/>
    </row>
    <row r="228" spans="1:16" s="53" customFormat="1" x14ac:dyDescent="0.2">
      <c r="A228" s="38"/>
      <c r="B228" s="63" t="s">
        <v>152</v>
      </c>
      <c r="C228" s="9"/>
      <c r="D228" s="9" t="s">
        <v>49</v>
      </c>
      <c r="E228" s="94"/>
      <c r="F228" s="92">
        <v>4177.5</v>
      </c>
      <c r="G228" s="92">
        <v>4177.5</v>
      </c>
      <c r="H228" s="51">
        <v>0</v>
      </c>
      <c r="I228" s="51">
        <f t="shared" si="27"/>
        <v>100</v>
      </c>
      <c r="J228" s="108"/>
      <c r="K228" s="108"/>
      <c r="L228" s="108"/>
    </row>
    <row r="229" spans="1:16" s="53" customFormat="1" x14ac:dyDescent="0.2">
      <c r="A229" s="38"/>
      <c r="B229" s="64" t="s">
        <v>153</v>
      </c>
      <c r="C229" s="14"/>
      <c r="D229" s="14" t="s">
        <v>154</v>
      </c>
      <c r="E229" s="94"/>
      <c r="F229" s="94">
        <v>4177.5</v>
      </c>
      <c r="G229" s="94">
        <v>4177.5</v>
      </c>
      <c r="H229" s="65">
        <v>0</v>
      </c>
      <c r="I229" s="65">
        <f t="shared" si="27"/>
        <v>100</v>
      </c>
      <c r="J229" s="108"/>
      <c r="K229" s="108"/>
      <c r="L229" s="108"/>
    </row>
    <row r="230" spans="1:16" s="53" customFormat="1" x14ac:dyDescent="0.2">
      <c r="A230" s="38"/>
      <c r="B230" s="63" t="s">
        <v>155</v>
      </c>
      <c r="C230" s="9"/>
      <c r="D230" s="9" t="s">
        <v>295</v>
      </c>
      <c r="E230" s="94"/>
      <c r="F230" s="92">
        <v>5160</v>
      </c>
      <c r="G230" s="92">
        <v>5160</v>
      </c>
      <c r="H230" s="51">
        <v>0</v>
      </c>
      <c r="I230" s="51">
        <f t="shared" si="27"/>
        <v>100</v>
      </c>
      <c r="J230" s="108"/>
      <c r="K230" s="108"/>
      <c r="L230" s="108"/>
    </row>
    <row r="231" spans="1:16" s="53" customFormat="1" x14ac:dyDescent="0.2">
      <c r="A231" s="38"/>
      <c r="B231" s="63" t="s">
        <v>156</v>
      </c>
      <c r="C231" s="9"/>
      <c r="D231" s="9" t="s">
        <v>159</v>
      </c>
      <c r="E231" s="94"/>
      <c r="F231" s="92">
        <v>5160</v>
      </c>
      <c r="G231" s="92">
        <v>5160</v>
      </c>
      <c r="H231" s="51">
        <v>0</v>
      </c>
      <c r="I231" s="51">
        <f t="shared" si="27"/>
        <v>100</v>
      </c>
      <c r="J231" s="108"/>
      <c r="K231" s="108"/>
      <c r="L231" s="108"/>
    </row>
    <row r="232" spans="1:16" s="53" customFormat="1" x14ac:dyDescent="0.2">
      <c r="A232" s="38"/>
      <c r="B232" s="64" t="s">
        <v>157</v>
      </c>
      <c r="C232" s="14"/>
      <c r="D232" s="14" t="s">
        <v>159</v>
      </c>
      <c r="E232" s="94"/>
      <c r="F232" s="94">
        <v>5160</v>
      </c>
      <c r="G232" s="94">
        <v>5160</v>
      </c>
      <c r="H232" s="65">
        <v>0</v>
      </c>
      <c r="I232" s="65">
        <v>100</v>
      </c>
      <c r="J232" s="108"/>
      <c r="K232" s="108"/>
      <c r="L232" s="108"/>
    </row>
    <row r="233" spans="1:16" s="8" customFormat="1" ht="13.9" customHeight="1" x14ac:dyDescent="0.2">
      <c r="A233" s="36"/>
      <c r="B233" s="20"/>
      <c r="C233" s="74" t="s">
        <v>137</v>
      </c>
      <c r="D233" s="75" t="s">
        <v>138</v>
      </c>
      <c r="E233" s="76">
        <f>E217+E212</f>
        <v>53089.120000000003</v>
      </c>
      <c r="F233" s="76">
        <f>F217+F212</f>
        <v>173704</v>
      </c>
      <c r="G233" s="76">
        <f>G217+G212</f>
        <v>173704</v>
      </c>
      <c r="H233" s="104">
        <f t="shared" si="29"/>
        <v>327.19321774404995</v>
      </c>
      <c r="I233" s="104">
        <f t="shared" si="27"/>
        <v>100</v>
      </c>
      <c r="J233" s="111"/>
      <c r="K233" s="111"/>
      <c r="L233" s="111"/>
      <c r="M233" s="7"/>
      <c r="N233" s="7"/>
      <c r="O233" s="7"/>
      <c r="P233" s="7"/>
    </row>
    <row r="234" spans="1:16" s="8" customFormat="1" ht="13.9" customHeight="1" x14ac:dyDescent="0.2">
      <c r="A234" s="226"/>
      <c r="B234" s="227">
        <v>3</v>
      </c>
      <c r="C234" s="228"/>
      <c r="D234" s="229" t="s">
        <v>26</v>
      </c>
      <c r="E234" s="230">
        <f>E235+E241+E259+E262</f>
        <v>118312.95999999999</v>
      </c>
      <c r="F234" s="230">
        <f>F235+F241+F259+F262</f>
        <v>109276.12</v>
      </c>
      <c r="G234" s="230">
        <f>G235+G241+G259+G262</f>
        <v>105879.03</v>
      </c>
      <c r="H234" s="231">
        <f t="shared" si="29"/>
        <v>89.490644135688939</v>
      </c>
      <c r="I234" s="231">
        <f t="shared" si="27"/>
        <v>96.891278716704079</v>
      </c>
      <c r="J234" s="111"/>
      <c r="K234" s="111"/>
      <c r="L234" s="111"/>
      <c r="M234" s="7"/>
      <c r="N234" s="7"/>
      <c r="O234" s="7"/>
      <c r="P234" s="7"/>
    </row>
    <row r="235" spans="1:16" s="29" customFormat="1" ht="13.9" customHeight="1" x14ac:dyDescent="0.2">
      <c r="A235" s="59"/>
      <c r="B235" s="60">
        <v>31</v>
      </c>
      <c r="C235" s="59"/>
      <c r="D235" s="61" t="s">
        <v>6</v>
      </c>
      <c r="E235" s="91">
        <f>E239+E236</f>
        <v>67662.14</v>
      </c>
      <c r="F235" s="91">
        <f>F237+F239</f>
        <v>48565.760000000002</v>
      </c>
      <c r="G235" s="91">
        <f>G239+G236</f>
        <v>44535.229999999996</v>
      </c>
      <c r="H235" s="102">
        <f t="shared" si="29"/>
        <v>65.820013969407412</v>
      </c>
      <c r="I235" s="102">
        <f t="shared" si="27"/>
        <v>91.700881444046161</v>
      </c>
      <c r="J235" s="112"/>
      <c r="K235" s="112"/>
      <c r="L235" s="112"/>
      <c r="M235" s="28"/>
      <c r="N235" s="28"/>
      <c r="O235" s="28"/>
      <c r="P235" s="28"/>
    </row>
    <row r="236" spans="1:16" s="29" customFormat="1" ht="13.9" customHeight="1" x14ac:dyDescent="0.2">
      <c r="A236" s="9"/>
      <c r="B236" s="63">
        <v>311</v>
      </c>
      <c r="C236" s="14"/>
      <c r="D236" s="9" t="s">
        <v>46</v>
      </c>
      <c r="E236" s="92">
        <f>E238+E237</f>
        <v>61685.19</v>
      </c>
      <c r="F236" s="92">
        <f>42579.96</f>
        <v>42579.96</v>
      </c>
      <c r="G236" s="92">
        <f>G238+G237</f>
        <v>38456.46</v>
      </c>
      <c r="H236" s="51">
        <f t="shared" si="29"/>
        <v>62.343100507593476</v>
      </c>
      <c r="I236" s="51">
        <f t="shared" si="27"/>
        <v>90.315866900767404</v>
      </c>
      <c r="J236" s="112"/>
      <c r="K236" s="112"/>
      <c r="L236" s="112"/>
      <c r="M236" s="28"/>
      <c r="N236" s="28"/>
      <c r="O236" s="28"/>
      <c r="P236" s="28"/>
    </row>
    <row r="237" spans="1:16" s="29" customFormat="1" ht="13.9" customHeight="1" x14ac:dyDescent="0.2">
      <c r="A237" s="14"/>
      <c r="B237" s="64">
        <v>3111</v>
      </c>
      <c r="C237" s="14"/>
      <c r="D237" s="14" t="s">
        <v>63</v>
      </c>
      <c r="E237" s="94">
        <v>60025.5</v>
      </c>
      <c r="F237" s="93">
        <v>42579.96</v>
      </c>
      <c r="G237" s="94">
        <v>37662.44</v>
      </c>
      <c r="H237" s="65">
        <f t="shared" si="29"/>
        <v>62.744067104813794</v>
      </c>
      <c r="I237" s="65">
        <f t="shared" si="27"/>
        <v>88.451092955465441</v>
      </c>
      <c r="J237" s="112"/>
      <c r="K237" s="112"/>
      <c r="L237" s="112"/>
      <c r="M237" s="28"/>
      <c r="N237" s="28"/>
      <c r="O237" s="28"/>
      <c r="P237" s="28"/>
    </row>
    <row r="238" spans="1:16" s="29" customFormat="1" ht="13.9" customHeight="1" x14ac:dyDescent="0.2">
      <c r="A238" s="14"/>
      <c r="B238" s="64" t="s">
        <v>122</v>
      </c>
      <c r="C238" s="14"/>
      <c r="D238" s="14" t="s">
        <v>123</v>
      </c>
      <c r="E238" s="94">
        <v>1659.69</v>
      </c>
      <c r="F238" s="93">
        <v>0</v>
      </c>
      <c r="G238" s="94">
        <v>794.02</v>
      </c>
      <c r="H238" s="65">
        <f t="shared" si="29"/>
        <v>47.841464369852197</v>
      </c>
      <c r="I238" s="65">
        <v>0</v>
      </c>
      <c r="J238" s="112"/>
      <c r="K238" s="112"/>
      <c r="L238" s="112"/>
      <c r="M238" s="28"/>
      <c r="N238" s="28"/>
      <c r="O238" s="28"/>
      <c r="P238" s="28"/>
    </row>
    <row r="239" spans="1:16" s="29" customFormat="1" ht="13.9" customHeight="1" x14ac:dyDescent="0.2">
      <c r="A239" s="14"/>
      <c r="B239" s="10">
        <v>313</v>
      </c>
      <c r="C239" s="9"/>
      <c r="D239" s="9" t="s">
        <v>47</v>
      </c>
      <c r="E239" s="92">
        <v>5976.95</v>
      </c>
      <c r="F239" s="92">
        <v>5985.8</v>
      </c>
      <c r="G239" s="92">
        <v>6078.77</v>
      </c>
      <c r="H239" s="65">
        <f t="shared" si="29"/>
        <v>101.70354444992849</v>
      </c>
      <c r="I239" s="65">
        <f t="shared" si="27"/>
        <v>101.55317584951051</v>
      </c>
      <c r="J239" s="112"/>
      <c r="K239" s="112"/>
      <c r="L239" s="112"/>
      <c r="M239" s="28"/>
      <c r="N239" s="28"/>
      <c r="O239" s="28"/>
      <c r="P239" s="28"/>
    </row>
    <row r="240" spans="1:16" s="29" customFormat="1" ht="13.9" customHeight="1" x14ac:dyDescent="0.2">
      <c r="A240" s="14"/>
      <c r="B240" s="15">
        <v>3132</v>
      </c>
      <c r="C240" s="14"/>
      <c r="D240" s="14" t="s">
        <v>64</v>
      </c>
      <c r="E240" s="94">
        <v>5976.95</v>
      </c>
      <c r="F240" s="94">
        <v>5985.8</v>
      </c>
      <c r="G240" s="94">
        <v>6078.77</v>
      </c>
      <c r="H240" s="65">
        <f t="shared" si="29"/>
        <v>101.70354444992849</v>
      </c>
      <c r="I240" s="65">
        <f t="shared" si="27"/>
        <v>101.55317584951051</v>
      </c>
      <c r="J240" s="112"/>
      <c r="K240" s="112"/>
      <c r="L240" s="112"/>
      <c r="M240" s="28"/>
      <c r="N240" s="28"/>
      <c r="O240" s="28"/>
      <c r="P240" s="28"/>
    </row>
    <row r="241" spans="1:16" s="29" customFormat="1" ht="13.9" customHeight="1" x14ac:dyDescent="0.2">
      <c r="A241" s="59"/>
      <c r="B241" s="60">
        <v>32</v>
      </c>
      <c r="C241" s="59"/>
      <c r="D241" s="61" t="s">
        <v>7</v>
      </c>
      <c r="E241" s="91">
        <f>E242+E246+E249+E256</f>
        <v>49718.63</v>
      </c>
      <c r="F241" s="91">
        <f>F242+F246+F249+F256</f>
        <v>60310.36</v>
      </c>
      <c r="G241" s="91">
        <f>G242+G246+G249+G256</f>
        <v>60943.799999999996</v>
      </c>
      <c r="H241" s="102">
        <f t="shared" si="29"/>
        <v>122.57739201582989</v>
      </c>
      <c r="I241" s="102">
        <f t="shared" si="27"/>
        <v>101.05030047905532</v>
      </c>
      <c r="J241" s="112"/>
      <c r="K241" s="112"/>
      <c r="L241" s="112"/>
      <c r="M241" s="28"/>
      <c r="N241" s="28"/>
      <c r="O241" s="28"/>
      <c r="P241" s="28"/>
    </row>
    <row r="242" spans="1:16" s="29" customFormat="1" ht="13.9" customHeight="1" x14ac:dyDescent="0.2">
      <c r="A242" s="23"/>
      <c r="B242" s="72">
        <v>321</v>
      </c>
      <c r="C242" s="9"/>
      <c r="D242" s="73" t="s">
        <v>51</v>
      </c>
      <c r="E242" s="92">
        <f>E245+E244+E243</f>
        <v>2561.31</v>
      </c>
      <c r="F242" s="92">
        <f>F245+F244+F243</f>
        <v>5760.8</v>
      </c>
      <c r="G242" s="92">
        <f>G245+G244+G243</f>
        <v>6394.24</v>
      </c>
      <c r="H242" s="51">
        <f t="shared" si="29"/>
        <v>249.647250820869</v>
      </c>
      <c r="I242" s="51">
        <f t="shared" si="27"/>
        <v>110.99569504235522</v>
      </c>
      <c r="J242" s="112"/>
      <c r="K242" s="112"/>
      <c r="L242" s="112"/>
      <c r="M242" s="28"/>
      <c r="N242" s="28"/>
      <c r="O242" s="28"/>
      <c r="P242" s="28"/>
    </row>
    <row r="243" spans="1:16" s="29" customFormat="1" ht="13.9" customHeight="1" x14ac:dyDescent="0.2">
      <c r="A243" s="23"/>
      <c r="B243" s="43" t="s">
        <v>65</v>
      </c>
      <c r="C243" s="14"/>
      <c r="D243" s="78" t="s">
        <v>66</v>
      </c>
      <c r="E243" s="94">
        <v>531</v>
      </c>
      <c r="F243" s="93">
        <v>300</v>
      </c>
      <c r="G243" s="94">
        <v>900.37</v>
      </c>
      <c r="H243" s="65">
        <f t="shared" si="29"/>
        <v>169.56120527306967</v>
      </c>
      <c r="I243" s="65">
        <f t="shared" si="27"/>
        <v>300.12333333333333</v>
      </c>
      <c r="J243" s="112"/>
      <c r="K243" s="112"/>
      <c r="L243" s="112"/>
      <c r="M243" s="28"/>
      <c r="N243" s="28"/>
      <c r="O243" s="28"/>
      <c r="P243" s="28"/>
    </row>
    <row r="244" spans="1:16" s="29" customFormat="1" ht="13.9" customHeight="1" x14ac:dyDescent="0.2">
      <c r="A244" s="23"/>
      <c r="B244" s="43" t="s">
        <v>67</v>
      </c>
      <c r="C244" s="14"/>
      <c r="D244" s="16" t="s">
        <v>55</v>
      </c>
      <c r="E244" s="94">
        <v>1500.31</v>
      </c>
      <c r="F244" s="93">
        <v>4410.8</v>
      </c>
      <c r="G244" s="94">
        <v>5043.87</v>
      </c>
      <c r="H244" s="65">
        <f t="shared" si="29"/>
        <v>336.18852103898524</v>
      </c>
      <c r="I244" s="65">
        <v>0</v>
      </c>
      <c r="J244" s="112"/>
      <c r="K244" s="112"/>
      <c r="L244" s="112"/>
      <c r="M244" s="28"/>
      <c r="N244" s="28"/>
      <c r="O244" s="28"/>
      <c r="P244" s="28"/>
    </row>
    <row r="245" spans="1:16" s="29" customFormat="1" ht="13.9" customHeight="1" x14ac:dyDescent="0.2">
      <c r="A245" s="23"/>
      <c r="B245" s="43">
        <v>3213</v>
      </c>
      <c r="C245" s="14"/>
      <c r="D245" s="16" t="s">
        <v>136</v>
      </c>
      <c r="E245" s="94">
        <v>530</v>
      </c>
      <c r="F245" s="93">
        <v>1050</v>
      </c>
      <c r="G245" s="94">
        <v>450</v>
      </c>
      <c r="H245" s="65">
        <f t="shared" si="29"/>
        <v>84.905660377358487</v>
      </c>
      <c r="I245" s="65">
        <f t="shared" si="27"/>
        <v>42.857142857142854</v>
      </c>
      <c r="J245" s="112"/>
      <c r="K245" s="112"/>
      <c r="L245" s="112"/>
      <c r="M245" s="28"/>
      <c r="N245" s="28"/>
      <c r="O245" s="28"/>
      <c r="P245" s="28"/>
    </row>
    <row r="246" spans="1:16" s="29" customFormat="1" ht="13.9" customHeight="1" x14ac:dyDescent="0.2">
      <c r="A246" s="9"/>
      <c r="B246" s="63">
        <v>322</v>
      </c>
      <c r="C246" s="9"/>
      <c r="D246" s="9" t="s">
        <v>52</v>
      </c>
      <c r="E246" s="92">
        <f>E248+E247</f>
        <v>864</v>
      </c>
      <c r="F246" s="92">
        <f>F248+F247</f>
        <v>1450</v>
      </c>
      <c r="G246" s="92">
        <f>G248+G247</f>
        <v>1394.41</v>
      </c>
      <c r="H246" s="51">
        <f t="shared" si="29"/>
        <v>161.3900462962963</v>
      </c>
      <c r="I246" s="51">
        <f t="shared" si="27"/>
        <v>96.166206896551728</v>
      </c>
      <c r="J246" s="112"/>
      <c r="K246" s="112"/>
      <c r="L246" s="112"/>
      <c r="M246" s="28"/>
      <c r="N246" s="28"/>
      <c r="O246" s="28"/>
      <c r="P246" s="28"/>
    </row>
    <row r="247" spans="1:16" s="29" customFormat="1" ht="13.9" customHeight="1" x14ac:dyDescent="0.2">
      <c r="A247" s="14"/>
      <c r="B247" s="64" t="s">
        <v>68</v>
      </c>
      <c r="C247" s="14"/>
      <c r="D247" s="14" t="s">
        <v>57</v>
      </c>
      <c r="E247" s="94">
        <v>464</v>
      </c>
      <c r="F247" s="93">
        <v>450</v>
      </c>
      <c r="G247" s="94">
        <v>287.95999999999998</v>
      </c>
      <c r="H247" s="65">
        <f t="shared" si="29"/>
        <v>62.060344827586199</v>
      </c>
      <c r="I247" s="65">
        <f t="shared" si="27"/>
        <v>63.99111111111111</v>
      </c>
      <c r="J247" s="112"/>
      <c r="K247" s="112"/>
      <c r="L247" s="112"/>
      <c r="M247" s="28"/>
      <c r="N247" s="28"/>
      <c r="O247" s="28"/>
      <c r="P247" s="28"/>
    </row>
    <row r="248" spans="1:16" s="29" customFormat="1" ht="13.9" customHeight="1" x14ac:dyDescent="0.2">
      <c r="A248" s="14"/>
      <c r="B248" s="64" t="s">
        <v>124</v>
      </c>
      <c r="C248" s="14"/>
      <c r="D248" s="14" t="s">
        <v>58</v>
      </c>
      <c r="E248" s="94">
        <v>400</v>
      </c>
      <c r="F248" s="93">
        <v>1000</v>
      </c>
      <c r="G248" s="94">
        <v>1106.45</v>
      </c>
      <c r="H248" s="65">
        <f t="shared" si="29"/>
        <v>276.61250000000001</v>
      </c>
      <c r="I248" s="65">
        <f t="shared" si="27"/>
        <v>110.64500000000001</v>
      </c>
      <c r="J248" s="112"/>
      <c r="K248" s="112"/>
      <c r="L248" s="112"/>
      <c r="M248" s="28"/>
      <c r="N248" s="28"/>
      <c r="O248" s="28"/>
      <c r="P248" s="28"/>
    </row>
    <row r="249" spans="1:16" s="29" customFormat="1" ht="13.9" customHeight="1" x14ac:dyDescent="0.2">
      <c r="A249" s="14"/>
      <c r="B249" s="72">
        <v>323</v>
      </c>
      <c r="C249" s="9"/>
      <c r="D249" s="73" t="s">
        <v>43</v>
      </c>
      <c r="E249" s="92">
        <f>E255+E254+E253+E252+E251+E250</f>
        <v>44419.19</v>
      </c>
      <c r="F249" s="92">
        <f t="shared" ref="F249:G249" si="30">F255+F254+F253+F252+F251+F250</f>
        <v>50516.82</v>
      </c>
      <c r="G249" s="92">
        <f t="shared" si="30"/>
        <v>50835.099999999991</v>
      </c>
      <c r="H249" s="51">
        <f t="shared" si="29"/>
        <v>114.44400494470968</v>
      </c>
      <c r="I249" s="51">
        <f t="shared" si="27"/>
        <v>100.63004757623301</v>
      </c>
      <c r="J249" s="112"/>
      <c r="K249" s="112"/>
      <c r="L249" s="112"/>
      <c r="M249" s="28"/>
      <c r="N249" s="28"/>
      <c r="O249" s="28"/>
      <c r="P249" s="28"/>
    </row>
    <row r="250" spans="1:16" s="29" customFormat="1" ht="13.9" customHeight="1" x14ac:dyDescent="0.2">
      <c r="A250" s="14"/>
      <c r="B250" s="43" t="s">
        <v>74</v>
      </c>
      <c r="C250" s="14"/>
      <c r="D250" s="78" t="s">
        <v>75</v>
      </c>
      <c r="E250" s="94">
        <v>158.16</v>
      </c>
      <c r="F250" s="93">
        <v>150</v>
      </c>
      <c r="G250" s="94">
        <v>18.850000000000001</v>
      </c>
      <c r="H250" s="65">
        <f t="shared" si="29"/>
        <v>11.918310571573091</v>
      </c>
      <c r="I250" s="65">
        <f t="shared" si="27"/>
        <v>12.566666666666668</v>
      </c>
      <c r="J250" s="112"/>
      <c r="K250" s="112"/>
      <c r="L250" s="112"/>
      <c r="M250" s="28"/>
      <c r="N250" s="28"/>
      <c r="O250" s="28"/>
      <c r="P250" s="28"/>
    </row>
    <row r="251" spans="1:16" s="29" customFormat="1" ht="13.9" customHeight="1" x14ac:dyDescent="0.2">
      <c r="A251" s="14"/>
      <c r="B251" s="43">
        <v>3233</v>
      </c>
      <c r="C251" s="14"/>
      <c r="D251" s="78" t="s">
        <v>125</v>
      </c>
      <c r="E251" s="94">
        <v>400</v>
      </c>
      <c r="F251" s="93">
        <v>400</v>
      </c>
      <c r="G251" s="94">
        <v>400</v>
      </c>
      <c r="H251" s="65">
        <v>100</v>
      </c>
      <c r="I251" s="65">
        <v>100</v>
      </c>
      <c r="J251" s="112"/>
      <c r="K251" s="112"/>
      <c r="L251" s="112"/>
      <c r="M251" s="28"/>
      <c r="N251" s="28"/>
      <c r="O251" s="28"/>
      <c r="P251" s="28"/>
    </row>
    <row r="252" spans="1:16" s="29" customFormat="1" ht="13.9" customHeight="1" x14ac:dyDescent="0.2">
      <c r="A252" s="14"/>
      <c r="B252" s="43">
        <v>3236</v>
      </c>
      <c r="C252" s="14"/>
      <c r="D252" s="78" t="s">
        <v>121</v>
      </c>
      <c r="E252" s="94">
        <v>129.6</v>
      </c>
      <c r="F252" s="93">
        <v>75.56</v>
      </c>
      <c r="G252" s="94">
        <v>75.56</v>
      </c>
      <c r="H252" s="65">
        <f t="shared" si="29"/>
        <v>58.302469135802468</v>
      </c>
      <c r="I252" s="65">
        <f t="shared" si="27"/>
        <v>100</v>
      </c>
      <c r="J252" s="112"/>
      <c r="K252" s="112"/>
      <c r="L252" s="112"/>
      <c r="M252" s="28"/>
      <c r="N252" s="28"/>
      <c r="O252" s="28"/>
      <c r="P252" s="28"/>
    </row>
    <row r="253" spans="1:16" s="29" customFormat="1" ht="13.9" customHeight="1" x14ac:dyDescent="0.2">
      <c r="A253" s="14"/>
      <c r="B253" s="43">
        <v>3237</v>
      </c>
      <c r="C253" s="14"/>
      <c r="D253" s="78" t="s">
        <v>59</v>
      </c>
      <c r="E253" s="94">
        <v>41088</v>
      </c>
      <c r="F253" s="93">
        <v>43059.26</v>
      </c>
      <c r="G253" s="94">
        <v>43371.95</v>
      </c>
      <c r="H253" s="65">
        <f t="shared" si="29"/>
        <v>105.5586789330218</v>
      </c>
      <c r="I253" s="65">
        <f t="shared" si="27"/>
        <v>100.72618526189254</v>
      </c>
      <c r="J253" s="112"/>
      <c r="K253" s="112"/>
      <c r="L253" s="112"/>
      <c r="M253" s="28"/>
      <c r="N253" s="28"/>
      <c r="O253" s="28"/>
      <c r="P253" s="28"/>
    </row>
    <row r="254" spans="1:16" s="29" customFormat="1" ht="13.9" customHeight="1" x14ac:dyDescent="0.2">
      <c r="A254" s="14"/>
      <c r="B254" s="43">
        <v>3238</v>
      </c>
      <c r="C254" s="14"/>
      <c r="D254" s="78" t="s">
        <v>81</v>
      </c>
      <c r="E254" s="94">
        <v>134.69999999999999</v>
      </c>
      <c r="F254" s="93">
        <v>132</v>
      </c>
      <c r="G254" s="94">
        <v>132</v>
      </c>
      <c r="H254" s="65">
        <f t="shared" si="29"/>
        <v>97.995545657015597</v>
      </c>
      <c r="I254" s="65">
        <v>0</v>
      </c>
      <c r="J254" s="112"/>
      <c r="K254" s="112"/>
      <c r="L254" s="112"/>
      <c r="M254" s="28"/>
      <c r="N254" s="28"/>
      <c r="O254" s="28"/>
      <c r="P254" s="28"/>
    </row>
    <row r="255" spans="1:16" s="29" customFormat="1" ht="13.9" customHeight="1" x14ac:dyDescent="0.2">
      <c r="A255" s="14"/>
      <c r="B255" s="43" t="s">
        <v>82</v>
      </c>
      <c r="C255" s="14"/>
      <c r="D255" s="78" t="s">
        <v>60</v>
      </c>
      <c r="E255" s="94">
        <v>2508.73</v>
      </c>
      <c r="F255" s="93">
        <v>6700</v>
      </c>
      <c r="G255" s="94">
        <v>6836.74</v>
      </c>
      <c r="H255" s="65">
        <f t="shared" si="29"/>
        <v>272.5179672583339</v>
      </c>
      <c r="I255" s="65">
        <f t="shared" si="27"/>
        <v>102.04089552238807</v>
      </c>
      <c r="J255" s="112"/>
      <c r="K255" s="112"/>
      <c r="L255" s="112"/>
      <c r="M255" s="28"/>
      <c r="N255" s="28"/>
      <c r="O255" s="28"/>
      <c r="P255" s="28"/>
    </row>
    <row r="256" spans="1:16" s="29" customFormat="1" ht="13.9" customHeight="1" x14ac:dyDescent="0.2">
      <c r="A256" s="14"/>
      <c r="B256" s="72">
        <v>329</v>
      </c>
      <c r="C256" s="9"/>
      <c r="D256" s="73" t="s">
        <v>53</v>
      </c>
      <c r="E256" s="92">
        <f>E258+E257</f>
        <v>1874.1299999999999</v>
      </c>
      <c r="F256" s="92">
        <f>F258+F257</f>
        <v>2582.7399999999998</v>
      </c>
      <c r="G256" s="92">
        <f>G258+G257</f>
        <v>2320.0500000000002</v>
      </c>
      <c r="H256" s="51">
        <f t="shared" si="29"/>
        <v>123.79344015623251</v>
      </c>
      <c r="I256" s="51">
        <f t="shared" si="27"/>
        <v>89.829018793993981</v>
      </c>
      <c r="J256" s="112"/>
      <c r="K256" s="112"/>
      <c r="L256" s="112"/>
      <c r="M256" s="28"/>
      <c r="N256" s="28"/>
      <c r="O256" s="28"/>
      <c r="P256" s="28"/>
    </row>
    <row r="257" spans="1:16" s="29" customFormat="1" ht="13.9" customHeight="1" x14ac:dyDescent="0.2">
      <c r="A257" s="14"/>
      <c r="B257" s="43" t="s">
        <v>85</v>
      </c>
      <c r="C257" s="14"/>
      <c r="D257" s="78" t="s">
        <v>86</v>
      </c>
      <c r="E257" s="94">
        <v>1800.62</v>
      </c>
      <c r="F257" s="93">
        <v>2456.7399999999998</v>
      </c>
      <c r="G257" s="94">
        <v>2174.0500000000002</v>
      </c>
      <c r="H257" s="65">
        <f t="shared" si="29"/>
        <v>120.73896768890717</v>
      </c>
      <c r="I257" s="65">
        <f t="shared" si="27"/>
        <v>88.493287853008468</v>
      </c>
      <c r="J257" s="112"/>
      <c r="K257" s="112"/>
      <c r="L257" s="112"/>
      <c r="M257" s="28"/>
      <c r="N257" s="28"/>
      <c r="O257" s="28"/>
      <c r="P257" s="28"/>
    </row>
    <row r="258" spans="1:16" s="29" customFormat="1" ht="13.9" customHeight="1" x14ac:dyDescent="0.2">
      <c r="A258" s="14"/>
      <c r="B258" s="82" t="s">
        <v>88</v>
      </c>
      <c r="C258" s="14"/>
      <c r="D258" s="83" t="s">
        <v>53</v>
      </c>
      <c r="E258" s="94">
        <v>73.510000000000005</v>
      </c>
      <c r="F258" s="94">
        <v>126</v>
      </c>
      <c r="G258" s="94">
        <v>146</v>
      </c>
      <c r="H258" s="65">
        <f t="shared" si="29"/>
        <v>198.61243368249217</v>
      </c>
      <c r="I258" s="65">
        <f t="shared" si="27"/>
        <v>115.87301587301589</v>
      </c>
      <c r="J258" s="112"/>
      <c r="K258" s="112"/>
      <c r="L258" s="112"/>
      <c r="M258" s="28"/>
      <c r="N258" s="28"/>
      <c r="O258" s="28"/>
      <c r="P258" s="28"/>
    </row>
    <row r="259" spans="1:16" s="29" customFormat="1" ht="13.9" customHeight="1" x14ac:dyDescent="0.2">
      <c r="A259" s="105"/>
      <c r="B259" s="223">
        <v>36</v>
      </c>
      <c r="C259" s="222"/>
      <c r="D259" s="61" t="s">
        <v>139</v>
      </c>
      <c r="E259" s="91">
        <v>800.19</v>
      </c>
      <c r="F259" s="91">
        <v>0</v>
      </c>
      <c r="G259" s="91">
        <v>0</v>
      </c>
      <c r="H259" s="102">
        <f t="shared" si="29"/>
        <v>0</v>
      </c>
      <c r="I259" s="102">
        <v>0</v>
      </c>
      <c r="J259" s="112"/>
      <c r="K259" s="112"/>
      <c r="L259" s="112"/>
      <c r="M259" s="28"/>
      <c r="N259" s="28"/>
      <c r="O259" s="28"/>
      <c r="P259" s="28"/>
    </row>
    <row r="260" spans="1:16" s="29" customFormat="1" ht="13.9" customHeight="1" x14ac:dyDescent="0.2">
      <c r="A260" s="38"/>
      <c r="B260" s="42">
        <v>369</v>
      </c>
      <c r="C260" s="86"/>
      <c r="D260" s="88" t="s">
        <v>140</v>
      </c>
      <c r="E260" s="94">
        <v>800.19</v>
      </c>
      <c r="F260" s="94">
        <v>0</v>
      </c>
      <c r="G260" s="94">
        <v>0</v>
      </c>
      <c r="H260" s="65">
        <f t="shared" si="29"/>
        <v>0</v>
      </c>
      <c r="I260" s="65">
        <v>0</v>
      </c>
      <c r="J260" s="112"/>
      <c r="K260" s="112"/>
      <c r="L260" s="112"/>
      <c r="M260" s="28"/>
      <c r="N260" s="28"/>
      <c r="O260" s="28"/>
      <c r="P260" s="28"/>
    </row>
    <row r="261" spans="1:16" s="29" customFormat="1" ht="13.9" customHeight="1" x14ac:dyDescent="0.2">
      <c r="A261" s="38"/>
      <c r="B261" s="42">
        <v>3691</v>
      </c>
      <c r="C261" s="86"/>
      <c r="D261" s="88" t="s">
        <v>141</v>
      </c>
      <c r="E261" s="94">
        <v>800.19</v>
      </c>
      <c r="F261" s="94">
        <v>0</v>
      </c>
      <c r="G261" s="94">
        <v>0</v>
      </c>
      <c r="H261" s="65">
        <f t="shared" si="29"/>
        <v>0</v>
      </c>
      <c r="I261" s="65">
        <v>0</v>
      </c>
      <c r="J261" s="112"/>
      <c r="K261" s="112"/>
      <c r="L261" s="112"/>
      <c r="M261" s="28"/>
      <c r="N261" s="28"/>
      <c r="O261" s="28"/>
      <c r="P261" s="28"/>
    </row>
    <row r="262" spans="1:16" s="29" customFormat="1" ht="13.9" customHeight="1" x14ac:dyDescent="0.2">
      <c r="A262" s="105"/>
      <c r="B262" s="223">
        <v>38</v>
      </c>
      <c r="C262" s="222"/>
      <c r="D262" s="61" t="s">
        <v>142</v>
      </c>
      <c r="E262" s="91">
        <v>132</v>
      </c>
      <c r="F262" s="91">
        <v>400</v>
      </c>
      <c r="G262" s="91">
        <v>400</v>
      </c>
      <c r="H262" s="102">
        <f t="shared" si="29"/>
        <v>303.030303030303</v>
      </c>
      <c r="I262" s="102">
        <f t="shared" si="27"/>
        <v>100</v>
      </c>
      <c r="J262" s="112"/>
      <c r="K262" s="112"/>
      <c r="L262" s="112"/>
      <c r="M262" s="28"/>
      <c r="N262" s="28"/>
      <c r="O262" s="28"/>
      <c r="P262" s="28"/>
    </row>
    <row r="263" spans="1:16" s="29" customFormat="1" ht="13.9" customHeight="1" x14ac:dyDescent="0.2">
      <c r="A263" s="38"/>
      <c r="B263" s="42">
        <v>381</v>
      </c>
      <c r="C263" s="86"/>
      <c r="D263" s="88" t="s">
        <v>48</v>
      </c>
      <c r="E263" s="94">
        <v>132</v>
      </c>
      <c r="F263" s="94">
        <v>400</v>
      </c>
      <c r="G263" s="94">
        <v>400</v>
      </c>
      <c r="H263" s="65">
        <f t="shared" si="29"/>
        <v>303.030303030303</v>
      </c>
      <c r="I263" s="65">
        <f t="shared" si="27"/>
        <v>100</v>
      </c>
      <c r="J263" s="112"/>
      <c r="K263" s="112"/>
      <c r="L263" s="112"/>
      <c r="M263" s="28"/>
      <c r="N263" s="28"/>
      <c r="O263" s="28"/>
      <c r="P263" s="28"/>
    </row>
    <row r="264" spans="1:16" s="29" customFormat="1" ht="13.9" customHeight="1" x14ac:dyDescent="0.2">
      <c r="A264" s="38"/>
      <c r="B264" s="42">
        <v>3811</v>
      </c>
      <c r="C264" s="86"/>
      <c r="D264" s="88" t="s">
        <v>143</v>
      </c>
      <c r="E264" s="94">
        <v>132</v>
      </c>
      <c r="F264" s="94">
        <v>400</v>
      </c>
      <c r="G264" s="94">
        <v>400</v>
      </c>
      <c r="H264" s="65">
        <f t="shared" si="29"/>
        <v>303.030303030303</v>
      </c>
      <c r="I264" s="65">
        <f t="shared" si="27"/>
        <v>100</v>
      </c>
      <c r="J264" s="112"/>
      <c r="K264" s="112"/>
      <c r="L264" s="112"/>
      <c r="M264" s="28"/>
      <c r="N264" s="28"/>
      <c r="O264" s="28"/>
      <c r="P264" s="28"/>
    </row>
    <row r="265" spans="1:16" s="29" customFormat="1" ht="13.9" customHeight="1" x14ac:dyDescent="0.2">
      <c r="A265" s="239"/>
      <c r="B265" s="236" t="s">
        <v>148</v>
      </c>
      <c r="C265" s="237"/>
      <c r="D265" s="229" t="s">
        <v>235</v>
      </c>
      <c r="E265" s="230">
        <v>597</v>
      </c>
      <c r="F265" s="230">
        <v>66</v>
      </c>
      <c r="G265" s="230">
        <v>65.63</v>
      </c>
      <c r="H265" s="231">
        <f t="shared" si="29"/>
        <v>10.993299832495811</v>
      </c>
      <c r="I265" s="231">
        <f t="shared" si="27"/>
        <v>99.439393939393923</v>
      </c>
      <c r="J265" s="112"/>
      <c r="K265" s="112"/>
      <c r="L265" s="112"/>
      <c r="M265" s="28"/>
      <c r="N265" s="28"/>
      <c r="O265" s="28"/>
      <c r="P265" s="28"/>
    </row>
    <row r="266" spans="1:16" s="53" customFormat="1" x14ac:dyDescent="0.2">
      <c r="A266" s="105"/>
      <c r="B266" s="60">
        <v>42</v>
      </c>
      <c r="C266" s="59"/>
      <c r="D266" s="61" t="s">
        <v>8</v>
      </c>
      <c r="E266" s="91">
        <v>597</v>
      </c>
      <c r="F266" s="91">
        <v>66</v>
      </c>
      <c r="G266" s="91">
        <v>65.63</v>
      </c>
      <c r="H266" s="102">
        <f t="shared" si="29"/>
        <v>10.993299832495811</v>
      </c>
      <c r="I266" s="102">
        <f t="shared" si="27"/>
        <v>99.439393939393923</v>
      </c>
      <c r="J266" s="108"/>
      <c r="K266" s="108"/>
      <c r="L266" s="108"/>
    </row>
    <row r="267" spans="1:16" s="53" customFormat="1" x14ac:dyDescent="0.2">
      <c r="A267" s="38"/>
      <c r="B267" s="63">
        <v>422</v>
      </c>
      <c r="C267" s="14"/>
      <c r="D267" s="9" t="s">
        <v>45</v>
      </c>
      <c r="E267" s="92">
        <v>597</v>
      </c>
      <c r="F267" s="92">
        <v>66</v>
      </c>
      <c r="G267" s="92">
        <v>65.63</v>
      </c>
      <c r="H267" s="51">
        <f t="shared" si="29"/>
        <v>10.993299832495811</v>
      </c>
      <c r="I267" s="51">
        <f t="shared" si="27"/>
        <v>99.439393939393923</v>
      </c>
      <c r="J267" s="108"/>
      <c r="K267" s="108"/>
      <c r="L267" s="108"/>
    </row>
    <row r="268" spans="1:16" s="53" customFormat="1" x14ac:dyDescent="0.2">
      <c r="A268" s="38"/>
      <c r="B268" s="64" t="s">
        <v>91</v>
      </c>
      <c r="C268" s="14"/>
      <c r="D268" s="14" t="s">
        <v>92</v>
      </c>
      <c r="E268" s="94">
        <v>0</v>
      </c>
      <c r="F268" s="94">
        <v>66</v>
      </c>
      <c r="G268" s="94">
        <v>65.63</v>
      </c>
      <c r="H268" s="65">
        <v>0</v>
      </c>
      <c r="I268" s="65">
        <f t="shared" si="27"/>
        <v>99.439393939393923</v>
      </c>
      <c r="J268" s="108"/>
      <c r="K268" s="108"/>
      <c r="L268" s="108"/>
    </row>
    <row r="269" spans="1:16" s="53" customFormat="1" x14ac:dyDescent="0.2">
      <c r="A269" s="38"/>
      <c r="B269" s="64" t="s">
        <v>234</v>
      </c>
      <c r="C269" s="14"/>
      <c r="D269" s="14" t="s">
        <v>229</v>
      </c>
      <c r="E269" s="94">
        <v>597</v>
      </c>
      <c r="F269" s="94">
        <v>0</v>
      </c>
      <c r="G269" s="94">
        <v>0</v>
      </c>
      <c r="H269" s="65">
        <v>0</v>
      </c>
      <c r="I269" s="65">
        <v>0</v>
      </c>
      <c r="J269" s="108"/>
      <c r="K269" s="108"/>
      <c r="L269" s="108"/>
    </row>
    <row r="270" spans="1:16" s="29" customFormat="1" ht="13.9" customHeight="1" x14ac:dyDescent="0.2">
      <c r="A270" s="36"/>
      <c r="B270" s="20"/>
      <c r="C270" s="74" t="s">
        <v>163</v>
      </c>
      <c r="D270" s="75" t="s">
        <v>16</v>
      </c>
      <c r="E270" s="76">
        <f>E235+E241+E259+E262+E266</f>
        <v>118909.95999999999</v>
      </c>
      <c r="F270" s="76">
        <f>F235+F241+F259+F262+F266</f>
        <v>109342.12</v>
      </c>
      <c r="G270" s="76">
        <f>G235+G241+G259+G262+G266</f>
        <v>105944.66</v>
      </c>
      <c r="H270" s="104">
        <f t="shared" si="29"/>
        <v>89.096539936604145</v>
      </c>
      <c r="I270" s="104">
        <f t="shared" ref="I270:I303" si="31">G270/F270*100</f>
        <v>96.892816784602317</v>
      </c>
      <c r="J270" s="112"/>
      <c r="K270" s="112"/>
      <c r="L270" s="112"/>
      <c r="M270" s="28"/>
      <c r="N270" s="28"/>
      <c r="O270" s="28"/>
      <c r="P270" s="28"/>
    </row>
    <row r="271" spans="1:16" s="29" customFormat="1" ht="13.9" customHeight="1" x14ac:dyDescent="0.2">
      <c r="A271" s="226"/>
      <c r="B271" s="227">
        <v>3</v>
      </c>
      <c r="C271" s="228"/>
      <c r="D271" s="229" t="s">
        <v>26</v>
      </c>
      <c r="E271" s="230">
        <v>790</v>
      </c>
      <c r="F271" s="230">
        <v>329.56</v>
      </c>
      <c r="G271" s="230">
        <f>G274+G275+G277</f>
        <v>929.56</v>
      </c>
      <c r="H271" s="231">
        <f t="shared" si="29"/>
        <v>117.66582278481013</v>
      </c>
      <c r="I271" s="231">
        <f t="shared" si="31"/>
        <v>282.06092972448113</v>
      </c>
      <c r="J271" s="112"/>
      <c r="K271" s="112"/>
      <c r="L271" s="112"/>
      <c r="M271" s="28"/>
      <c r="N271" s="28"/>
      <c r="O271" s="28"/>
      <c r="P271" s="28"/>
    </row>
    <row r="272" spans="1:16" s="29" customFormat="1" ht="13.9" customHeight="1" x14ac:dyDescent="0.2">
      <c r="A272" s="59"/>
      <c r="B272" s="60">
        <v>32</v>
      </c>
      <c r="C272" s="59"/>
      <c r="D272" s="61" t="s">
        <v>7</v>
      </c>
      <c r="E272" s="91">
        <f>E277</f>
        <v>790</v>
      </c>
      <c r="F272" s="91">
        <v>329.56</v>
      </c>
      <c r="G272" s="91">
        <f>G274+G276+G279</f>
        <v>929.56</v>
      </c>
      <c r="H272" s="102">
        <f t="shared" si="29"/>
        <v>117.66582278481013</v>
      </c>
      <c r="I272" s="102">
        <f t="shared" si="31"/>
        <v>282.06092972448113</v>
      </c>
      <c r="J272" s="112"/>
      <c r="K272" s="112"/>
      <c r="L272" s="112"/>
      <c r="M272" s="28"/>
      <c r="N272" s="28"/>
      <c r="O272" s="28"/>
      <c r="P272" s="28"/>
    </row>
    <row r="273" spans="1:16" s="29" customFormat="1" ht="13.9" customHeight="1" x14ac:dyDescent="0.2">
      <c r="A273" s="23"/>
      <c r="B273" s="96" t="s">
        <v>129</v>
      </c>
      <c r="C273" s="23"/>
      <c r="D273" s="87" t="s">
        <v>52</v>
      </c>
      <c r="E273" s="95">
        <v>0</v>
      </c>
      <c r="F273" s="95">
        <v>329.56</v>
      </c>
      <c r="G273" s="95">
        <v>329.56</v>
      </c>
      <c r="H273" s="219">
        <v>0</v>
      </c>
      <c r="I273" s="219">
        <f t="shared" si="31"/>
        <v>100</v>
      </c>
      <c r="J273" s="112"/>
      <c r="K273" s="112"/>
      <c r="L273" s="112"/>
      <c r="M273" s="28"/>
      <c r="N273" s="28"/>
      <c r="O273" s="28"/>
      <c r="P273" s="28"/>
    </row>
    <row r="274" spans="1:16" s="29" customFormat="1" ht="13.9" customHeight="1" x14ac:dyDescent="0.2">
      <c r="A274" s="23"/>
      <c r="B274" s="97" t="s">
        <v>127</v>
      </c>
      <c r="C274" s="52"/>
      <c r="D274" s="88" t="s">
        <v>128</v>
      </c>
      <c r="E274" s="94">
        <v>0</v>
      </c>
      <c r="F274" s="94">
        <v>329.56</v>
      </c>
      <c r="G274" s="94">
        <v>329.56</v>
      </c>
      <c r="H274" s="216">
        <v>0</v>
      </c>
      <c r="I274" s="216">
        <f t="shared" si="31"/>
        <v>100</v>
      </c>
      <c r="J274" s="112"/>
      <c r="K274" s="112"/>
      <c r="L274" s="112"/>
      <c r="M274" s="28"/>
      <c r="N274" s="28"/>
      <c r="O274" s="28"/>
      <c r="P274" s="28"/>
    </row>
    <row r="275" spans="1:16" s="29" customFormat="1" ht="13.9" customHeight="1" x14ac:dyDescent="0.2">
      <c r="A275" s="23"/>
      <c r="B275" s="96" t="s">
        <v>250</v>
      </c>
      <c r="C275" s="52"/>
      <c r="D275" s="73" t="s">
        <v>43</v>
      </c>
      <c r="E275" s="95">
        <v>0</v>
      </c>
      <c r="F275" s="95">
        <v>0</v>
      </c>
      <c r="G275" s="95">
        <v>213.93</v>
      </c>
      <c r="H275" s="219">
        <v>0</v>
      </c>
      <c r="I275" s="219">
        <v>0</v>
      </c>
      <c r="J275" s="112"/>
      <c r="K275" s="112"/>
      <c r="L275" s="112"/>
      <c r="M275" s="28"/>
      <c r="N275" s="28"/>
      <c r="O275" s="28"/>
      <c r="P275" s="28"/>
    </row>
    <row r="276" spans="1:16" s="29" customFormat="1" ht="13.9" customHeight="1" x14ac:dyDescent="0.2">
      <c r="A276" s="23"/>
      <c r="B276" s="97" t="s">
        <v>82</v>
      </c>
      <c r="C276" s="52"/>
      <c r="D276" s="88" t="s">
        <v>60</v>
      </c>
      <c r="E276" s="94">
        <v>0</v>
      </c>
      <c r="F276" s="94">
        <v>0</v>
      </c>
      <c r="G276" s="94">
        <v>213.93</v>
      </c>
      <c r="H276" s="216">
        <v>0</v>
      </c>
      <c r="I276" s="216">
        <v>0</v>
      </c>
      <c r="J276" s="112"/>
      <c r="K276" s="112"/>
      <c r="L276" s="112"/>
      <c r="M276" s="28"/>
      <c r="N276" s="28"/>
      <c r="O276" s="28"/>
      <c r="P276" s="28"/>
    </row>
    <row r="277" spans="1:16" s="29" customFormat="1" ht="13.9" customHeight="1" x14ac:dyDescent="0.2">
      <c r="A277" s="23"/>
      <c r="B277" s="72">
        <v>329</v>
      </c>
      <c r="C277" s="9"/>
      <c r="D277" s="73" t="s">
        <v>53</v>
      </c>
      <c r="E277" s="92">
        <f>E279+E278</f>
        <v>790</v>
      </c>
      <c r="F277" s="92">
        <v>0</v>
      </c>
      <c r="G277" s="92">
        <v>386.07</v>
      </c>
      <c r="H277" s="219">
        <f t="shared" si="29"/>
        <v>48.869620253164555</v>
      </c>
      <c r="I277" s="219">
        <v>0</v>
      </c>
      <c r="J277" s="112"/>
      <c r="K277" s="112"/>
      <c r="L277" s="112"/>
      <c r="M277" s="28"/>
      <c r="N277" s="28"/>
      <c r="O277" s="28"/>
      <c r="P277" s="28"/>
    </row>
    <row r="278" spans="1:16" s="29" customFormat="1" ht="13.9" customHeight="1" x14ac:dyDescent="0.2">
      <c r="A278" s="38"/>
      <c r="B278" s="43" t="s">
        <v>85</v>
      </c>
      <c r="C278" s="14"/>
      <c r="D278" s="78" t="s">
        <v>86</v>
      </c>
      <c r="E278" s="94">
        <v>561.78</v>
      </c>
      <c r="F278" s="94">
        <v>0</v>
      </c>
      <c r="G278" s="93">
        <v>386.07</v>
      </c>
      <c r="H278" s="65">
        <f t="shared" ref="H278:H303" si="32">G278/E278*100</f>
        <v>68.722631635159672</v>
      </c>
      <c r="I278" s="65">
        <v>0</v>
      </c>
      <c r="J278" s="112"/>
      <c r="K278" s="112"/>
      <c r="L278" s="112"/>
      <c r="M278" s="28"/>
      <c r="N278" s="28"/>
      <c r="O278" s="28"/>
      <c r="P278" s="28"/>
    </row>
    <row r="279" spans="1:16" s="29" customFormat="1" ht="13.9" customHeight="1" x14ac:dyDescent="0.2">
      <c r="A279" s="38"/>
      <c r="B279" s="43">
        <v>3299</v>
      </c>
      <c r="C279" s="14"/>
      <c r="D279" s="83" t="s">
        <v>53</v>
      </c>
      <c r="E279" s="94">
        <v>228.22</v>
      </c>
      <c r="F279" s="94">
        <v>0</v>
      </c>
      <c r="G279" s="93">
        <v>386.07</v>
      </c>
      <c r="H279" s="65">
        <f t="shared" si="32"/>
        <v>169.1657172903339</v>
      </c>
      <c r="I279" s="65">
        <v>0</v>
      </c>
      <c r="J279" s="112"/>
      <c r="K279" s="112"/>
      <c r="L279" s="112"/>
      <c r="M279" s="28"/>
      <c r="N279" s="28"/>
      <c r="O279" s="28"/>
      <c r="P279" s="28"/>
    </row>
    <row r="280" spans="1:16" s="29" customFormat="1" ht="13.9" customHeight="1" x14ac:dyDescent="0.2">
      <c r="A280" s="36"/>
      <c r="B280" s="20"/>
      <c r="C280" s="74" t="s">
        <v>19</v>
      </c>
      <c r="D280" s="75" t="s">
        <v>32</v>
      </c>
      <c r="E280" s="76">
        <f>E272</f>
        <v>790</v>
      </c>
      <c r="F280" s="76">
        <v>329.56</v>
      </c>
      <c r="G280" s="76">
        <v>929.56</v>
      </c>
      <c r="H280" s="104">
        <f t="shared" si="32"/>
        <v>117.66582278481013</v>
      </c>
      <c r="I280" s="104">
        <f t="shared" si="31"/>
        <v>282.06092972448113</v>
      </c>
      <c r="J280" s="112"/>
      <c r="K280" s="112"/>
      <c r="L280" s="112"/>
      <c r="M280" s="28"/>
      <c r="N280" s="28"/>
      <c r="O280" s="28"/>
      <c r="P280" s="28"/>
    </row>
    <row r="281" spans="1:16" s="29" customFormat="1" ht="13.9" customHeight="1" x14ac:dyDescent="0.2">
      <c r="A281" s="226"/>
      <c r="B281" s="227">
        <v>3</v>
      </c>
      <c r="C281" s="228"/>
      <c r="D281" s="229" t="s">
        <v>26</v>
      </c>
      <c r="E281" s="230">
        <f>E282+E290</f>
        <v>108812.59000000001</v>
      </c>
      <c r="F281" s="230">
        <f>F282+F290</f>
        <v>100231.73999999999</v>
      </c>
      <c r="G281" s="230">
        <f>G282+G290</f>
        <v>101797.59999999999</v>
      </c>
      <c r="H281" s="231">
        <v>0</v>
      </c>
      <c r="I281" s="231">
        <f t="shared" si="31"/>
        <v>101.56223966579847</v>
      </c>
      <c r="J281" s="112"/>
      <c r="K281" s="112"/>
      <c r="L281" s="112"/>
      <c r="M281" s="28"/>
      <c r="N281" s="28"/>
      <c r="O281" s="28"/>
      <c r="P281" s="28"/>
    </row>
    <row r="282" spans="1:16" s="29" customFormat="1" ht="13.9" customHeight="1" x14ac:dyDescent="0.2">
      <c r="A282" s="62"/>
      <c r="B282" s="60">
        <v>31</v>
      </c>
      <c r="C282" s="59"/>
      <c r="D282" s="61" t="s">
        <v>6</v>
      </c>
      <c r="E282" s="62">
        <f>E283+E288+E286</f>
        <v>90691.890000000014</v>
      </c>
      <c r="F282" s="62">
        <f>F283+F288+F286</f>
        <v>90248.01</v>
      </c>
      <c r="G282" s="62">
        <f>G283+G288+G286</f>
        <v>92178.65</v>
      </c>
      <c r="H282" s="62">
        <v>0</v>
      </c>
      <c r="I282" s="102">
        <f t="shared" si="31"/>
        <v>102.13926046679589</v>
      </c>
      <c r="J282" s="112"/>
      <c r="K282" s="112"/>
      <c r="L282" s="112"/>
      <c r="M282" s="28"/>
      <c r="N282" s="28"/>
      <c r="O282" s="28"/>
      <c r="P282" s="28"/>
    </row>
    <row r="283" spans="1:16" s="29" customFormat="1" ht="13.9" customHeight="1" x14ac:dyDescent="0.2">
      <c r="A283" s="38"/>
      <c r="B283" s="63">
        <v>311</v>
      </c>
      <c r="C283" s="14"/>
      <c r="D283" s="9" t="s">
        <v>46</v>
      </c>
      <c r="E283" s="92">
        <f>E285+E284</f>
        <v>79241.48000000001</v>
      </c>
      <c r="F283" s="92">
        <f>F285+F284</f>
        <v>79608.009999999995</v>
      </c>
      <c r="G283" s="92">
        <f>G285+G284</f>
        <v>79925.76999999999</v>
      </c>
      <c r="H283" s="95">
        <v>0</v>
      </c>
      <c r="I283" s="51">
        <f t="shared" si="31"/>
        <v>100.39915581359212</v>
      </c>
      <c r="J283" s="112"/>
      <c r="K283" s="112"/>
      <c r="L283" s="112"/>
      <c r="M283" s="28"/>
      <c r="N283" s="28"/>
      <c r="O283" s="28"/>
      <c r="P283" s="28"/>
    </row>
    <row r="284" spans="1:16" s="29" customFormat="1" ht="13.9" customHeight="1" x14ac:dyDescent="0.2">
      <c r="A284" s="38"/>
      <c r="B284" s="64">
        <v>3111</v>
      </c>
      <c r="C284" s="14"/>
      <c r="D284" s="14" t="s">
        <v>63</v>
      </c>
      <c r="E284" s="94">
        <v>61186.58</v>
      </c>
      <c r="F284" s="93">
        <v>78300</v>
      </c>
      <c r="G284" s="94">
        <v>78617.759999999995</v>
      </c>
      <c r="H284" s="93">
        <v>0</v>
      </c>
      <c r="I284" s="65">
        <f t="shared" si="31"/>
        <v>100.40582375478925</v>
      </c>
      <c r="J284" s="112"/>
      <c r="K284" s="112"/>
      <c r="L284" s="112"/>
      <c r="M284" s="28"/>
      <c r="N284" s="28"/>
      <c r="O284" s="28"/>
      <c r="P284" s="28"/>
    </row>
    <row r="285" spans="1:16" s="29" customFormat="1" ht="13.9" customHeight="1" x14ac:dyDescent="0.2">
      <c r="A285" s="38"/>
      <c r="B285" s="64" t="s">
        <v>122</v>
      </c>
      <c r="C285" s="14"/>
      <c r="D285" s="14" t="s">
        <v>123</v>
      </c>
      <c r="E285" s="93">
        <v>18054.900000000001</v>
      </c>
      <c r="F285" s="93">
        <v>1308.01</v>
      </c>
      <c r="G285" s="93">
        <v>1308.01</v>
      </c>
      <c r="H285" s="93">
        <v>0</v>
      </c>
      <c r="I285" s="65">
        <f t="shared" si="31"/>
        <v>100</v>
      </c>
      <c r="J285" s="112"/>
      <c r="K285" s="112"/>
      <c r="L285" s="112"/>
      <c r="M285" s="28"/>
      <c r="N285" s="28"/>
      <c r="O285" s="28"/>
      <c r="P285" s="28"/>
    </row>
    <row r="286" spans="1:16" s="29" customFormat="1" ht="13.9" customHeight="1" x14ac:dyDescent="0.2">
      <c r="A286" s="38"/>
      <c r="B286" s="63" t="s">
        <v>135</v>
      </c>
      <c r="C286" s="9"/>
      <c r="D286" s="9" t="s">
        <v>50</v>
      </c>
      <c r="E286" s="95">
        <v>1800</v>
      </c>
      <c r="F286" s="95">
        <v>1500</v>
      </c>
      <c r="G286" s="95">
        <v>2255.4699999999998</v>
      </c>
      <c r="H286" s="95">
        <v>0</v>
      </c>
      <c r="I286" s="51">
        <f t="shared" si="31"/>
        <v>150.36466666666666</v>
      </c>
      <c r="J286" s="112"/>
      <c r="K286" s="112"/>
      <c r="L286" s="112"/>
      <c r="M286" s="28"/>
      <c r="N286" s="28"/>
      <c r="O286" s="28"/>
      <c r="P286" s="28"/>
    </row>
    <row r="287" spans="1:16" s="29" customFormat="1" ht="13.9" customHeight="1" x14ac:dyDescent="0.2">
      <c r="A287" s="38"/>
      <c r="B287" s="64" t="s">
        <v>73</v>
      </c>
      <c r="C287" s="14"/>
      <c r="D287" s="14" t="s">
        <v>50</v>
      </c>
      <c r="E287" s="93">
        <v>1800</v>
      </c>
      <c r="F287" s="93">
        <v>1500</v>
      </c>
      <c r="G287" s="93">
        <v>2255.4699999999998</v>
      </c>
      <c r="H287" s="93">
        <v>0</v>
      </c>
      <c r="I287" s="65">
        <f t="shared" si="31"/>
        <v>150.36466666666666</v>
      </c>
      <c r="J287" s="112"/>
      <c r="K287" s="112"/>
      <c r="L287" s="112"/>
      <c r="M287" s="28"/>
      <c r="N287" s="28"/>
      <c r="O287" s="28"/>
      <c r="P287" s="28"/>
    </row>
    <row r="288" spans="1:16" s="29" customFormat="1" ht="13.9" customHeight="1" x14ac:dyDescent="0.2">
      <c r="A288" s="38"/>
      <c r="B288" s="10">
        <v>313</v>
      </c>
      <c r="C288" s="9"/>
      <c r="D288" s="9" t="s">
        <v>47</v>
      </c>
      <c r="E288" s="92">
        <v>9650.41</v>
      </c>
      <c r="F288" s="92">
        <v>9140</v>
      </c>
      <c r="G288" s="92">
        <v>9997.41</v>
      </c>
      <c r="H288" s="95">
        <v>0</v>
      </c>
      <c r="I288" s="51">
        <f t="shared" si="31"/>
        <v>109.38085339168491</v>
      </c>
      <c r="J288" s="112"/>
      <c r="K288" s="112"/>
      <c r="L288" s="112"/>
      <c r="M288" s="28"/>
      <c r="N288" s="28"/>
      <c r="O288" s="28"/>
      <c r="P288" s="28"/>
    </row>
    <row r="289" spans="1:16" s="29" customFormat="1" ht="13.9" customHeight="1" x14ac:dyDescent="0.2">
      <c r="A289" s="38"/>
      <c r="B289" s="15">
        <v>3132</v>
      </c>
      <c r="C289" s="14"/>
      <c r="D289" s="14" t="s">
        <v>64</v>
      </c>
      <c r="E289" s="93">
        <v>9650.41</v>
      </c>
      <c r="F289" s="93">
        <v>9140</v>
      </c>
      <c r="G289" s="93">
        <v>9997.41</v>
      </c>
      <c r="H289" s="93">
        <v>0</v>
      </c>
      <c r="I289" s="65">
        <f t="shared" si="31"/>
        <v>109.38085339168491</v>
      </c>
      <c r="J289" s="112"/>
      <c r="K289" s="112"/>
      <c r="L289" s="112"/>
      <c r="M289" s="28"/>
      <c r="N289" s="28"/>
      <c r="O289" s="28"/>
      <c r="P289" s="28"/>
    </row>
    <row r="290" spans="1:16" s="29" customFormat="1" ht="13.9" customHeight="1" x14ac:dyDescent="0.2">
      <c r="A290" s="62"/>
      <c r="B290" s="60">
        <v>32</v>
      </c>
      <c r="C290" s="59"/>
      <c r="D290" s="61" t="s">
        <v>7</v>
      </c>
      <c r="E290" s="62">
        <f>E291</f>
        <v>18120.7</v>
      </c>
      <c r="F290" s="62">
        <f>F291</f>
        <v>9983.73</v>
      </c>
      <c r="G290" s="62">
        <f>G291</f>
        <v>9618.9500000000007</v>
      </c>
      <c r="H290" s="84">
        <v>0</v>
      </c>
      <c r="I290" s="102">
        <f t="shared" si="31"/>
        <v>96.346255357466617</v>
      </c>
      <c r="J290" s="112"/>
      <c r="K290" s="112"/>
      <c r="L290" s="112"/>
      <c r="M290" s="28"/>
      <c r="N290" s="28"/>
      <c r="O290" s="28"/>
      <c r="P290" s="28"/>
    </row>
    <row r="291" spans="1:16" s="29" customFormat="1" ht="13.9" customHeight="1" x14ac:dyDescent="0.2">
      <c r="A291" s="38"/>
      <c r="B291" s="72">
        <v>321</v>
      </c>
      <c r="C291" s="9"/>
      <c r="D291" s="73" t="s">
        <v>51</v>
      </c>
      <c r="E291" s="92">
        <f>E295+E294+E293+E292</f>
        <v>18120.7</v>
      </c>
      <c r="F291" s="92">
        <f>F295+F294+F293+F292</f>
        <v>9983.73</v>
      </c>
      <c r="G291" s="92">
        <f>G295+G294+G293+G292</f>
        <v>9618.9500000000007</v>
      </c>
      <c r="H291" s="95">
        <v>0</v>
      </c>
      <c r="I291" s="51">
        <f t="shared" si="31"/>
        <v>96.346255357466617</v>
      </c>
      <c r="J291" s="112"/>
      <c r="K291" s="112"/>
      <c r="L291" s="112"/>
      <c r="M291" s="28"/>
      <c r="N291" s="28"/>
      <c r="O291" s="28"/>
      <c r="P291" s="28"/>
    </row>
    <row r="292" spans="1:16" s="29" customFormat="1" ht="13.9" customHeight="1" x14ac:dyDescent="0.2">
      <c r="A292" s="38"/>
      <c r="B292" s="43" t="s">
        <v>65</v>
      </c>
      <c r="C292" s="14"/>
      <c r="D292" s="78" t="s">
        <v>66</v>
      </c>
      <c r="E292" s="93">
        <v>26.55</v>
      </c>
      <c r="F292" s="93">
        <v>15</v>
      </c>
      <c r="G292" s="93">
        <v>36</v>
      </c>
      <c r="H292" s="93">
        <v>0</v>
      </c>
      <c r="I292" s="65">
        <f t="shared" si="31"/>
        <v>240</v>
      </c>
      <c r="J292" s="112"/>
      <c r="K292" s="112"/>
      <c r="L292" s="112"/>
      <c r="M292" s="28"/>
      <c r="N292" s="28"/>
      <c r="O292" s="28"/>
      <c r="P292" s="28"/>
    </row>
    <row r="293" spans="1:16" s="29" customFormat="1" ht="13.9" customHeight="1" x14ac:dyDescent="0.2">
      <c r="A293" s="38"/>
      <c r="B293" s="43">
        <v>3212</v>
      </c>
      <c r="C293" s="14"/>
      <c r="D293" s="78" t="s">
        <v>249</v>
      </c>
      <c r="E293" s="93">
        <v>15352.94</v>
      </c>
      <c r="F293" s="93">
        <v>8400</v>
      </c>
      <c r="G293" s="93">
        <v>7940.45</v>
      </c>
      <c r="H293" s="93">
        <v>0</v>
      </c>
      <c r="I293" s="65">
        <f t="shared" si="31"/>
        <v>94.529166666666669</v>
      </c>
      <c r="J293" s="112"/>
      <c r="K293" s="112"/>
      <c r="L293" s="112"/>
      <c r="M293" s="28"/>
      <c r="N293" s="28"/>
      <c r="O293" s="28"/>
      <c r="P293" s="28"/>
    </row>
    <row r="294" spans="1:16" s="29" customFormat="1" ht="13.9" customHeight="1" x14ac:dyDescent="0.2">
      <c r="A294" s="38"/>
      <c r="B294" s="43">
        <v>3213</v>
      </c>
      <c r="C294" s="14"/>
      <c r="D294" s="78" t="s">
        <v>136</v>
      </c>
      <c r="E294" s="93">
        <v>1703.37</v>
      </c>
      <c r="F294" s="93">
        <v>568.73</v>
      </c>
      <c r="G294" s="93">
        <v>568.73</v>
      </c>
      <c r="H294" s="93">
        <v>0</v>
      </c>
      <c r="I294" s="65">
        <f t="shared" si="31"/>
        <v>100</v>
      </c>
      <c r="J294" s="112"/>
      <c r="K294" s="112"/>
      <c r="L294" s="112"/>
      <c r="M294" s="28"/>
      <c r="N294" s="28"/>
      <c r="O294" s="28"/>
      <c r="P294" s="28"/>
    </row>
    <row r="295" spans="1:16" s="29" customFormat="1" ht="13.9" customHeight="1" x14ac:dyDescent="0.2">
      <c r="A295" s="38"/>
      <c r="B295" s="43">
        <v>3237</v>
      </c>
      <c r="C295" s="14"/>
      <c r="D295" s="78" t="s">
        <v>59</v>
      </c>
      <c r="E295" s="93">
        <v>1037.8399999999999</v>
      </c>
      <c r="F295" s="93">
        <v>1000</v>
      </c>
      <c r="G295" s="93">
        <v>1073.77</v>
      </c>
      <c r="H295" s="93">
        <v>0</v>
      </c>
      <c r="I295" s="65">
        <f t="shared" si="31"/>
        <v>107.377</v>
      </c>
      <c r="J295" s="112"/>
      <c r="K295" s="112"/>
      <c r="L295" s="112"/>
      <c r="M295" s="28"/>
      <c r="N295" s="28"/>
      <c r="O295" s="28"/>
      <c r="P295" s="28"/>
    </row>
    <row r="296" spans="1:16" s="29" customFormat="1" ht="13.9" customHeight="1" x14ac:dyDescent="0.2">
      <c r="A296" s="36"/>
      <c r="B296" s="20"/>
      <c r="C296" s="36">
        <v>51</v>
      </c>
      <c r="D296" s="36" t="s">
        <v>232</v>
      </c>
      <c r="E296" s="76">
        <f>E282+E290</f>
        <v>108812.59000000001</v>
      </c>
      <c r="F296" s="76">
        <f>F282+F290</f>
        <v>100231.73999999999</v>
      </c>
      <c r="G296" s="76">
        <f>G282+G290</f>
        <v>101797.59999999999</v>
      </c>
      <c r="H296" s="76">
        <f>H282</f>
        <v>0</v>
      </c>
      <c r="I296" s="104">
        <f t="shared" si="31"/>
        <v>101.56223966579847</v>
      </c>
      <c r="J296" s="112"/>
      <c r="K296" s="112"/>
      <c r="L296" s="112"/>
      <c r="M296" s="28"/>
      <c r="N296" s="28"/>
      <c r="O296" s="28"/>
      <c r="P296" s="28"/>
    </row>
    <row r="297" spans="1:16" s="29" customFormat="1" ht="13.9" customHeight="1" x14ac:dyDescent="0.2">
      <c r="A297" s="226"/>
      <c r="B297" s="236" t="s">
        <v>148</v>
      </c>
      <c r="C297" s="237"/>
      <c r="D297" s="229" t="s">
        <v>235</v>
      </c>
      <c r="E297" s="230">
        <v>5600.41</v>
      </c>
      <c r="F297" s="230">
        <v>4672.29</v>
      </c>
      <c r="G297" s="230">
        <f>G299</f>
        <v>2023.1499999999999</v>
      </c>
      <c r="H297" s="231">
        <f t="shared" si="32"/>
        <v>36.12503370288961</v>
      </c>
      <c r="I297" s="231">
        <f t="shared" si="31"/>
        <v>43.301036536687576</v>
      </c>
      <c r="J297" s="112"/>
      <c r="K297" s="112"/>
      <c r="L297" s="112"/>
      <c r="M297" s="28"/>
      <c r="N297" s="28"/>
      <c r="O297" s="28"/>
      <c r="P297" s="28"/>
    </row>
    <row r="298" spans="1:16" s="53" customFormat="1" x14ac:dyDescent="0.2">
      <c r="A298" s="105"/>
      <c r="B298" s="60">
        <v>42</v>
      </c>
      <c r="C298" s="59"/>
      <c r="D298" s="61" t="s">
        <v>8</v>
      </c>
      <c r="E298" s="91">
        <v>5600.41</v>
      </c>
      <c r="F298" s="91">
        <v>4672.29</v>
      </c>
      <c r="G298" s="91">
        <f>G299</f>
        <v>2023.1499999999999</v>
      </c>
      <c r="H298" s="102">
        <f t="shared" si="32"/>
        <v>36.12503370288961</v>
      </c>
      <c r="I298" s="102">
        <f t="shared" si="31"/>
        <v>43.301036536687576</v>
      </c>
      <c r="J298" s="108"/>
      <c r="K298" s="108"/>
      <c r="L298" s="108"/>
    </row>
    <row r="299" spans="1:16" s="53" customFormat="1" x14ac:dyDescent="0.2">
      <c r="A299" s="38"/>
      <c r="B299" s="63">
        <v>422</v>
      </c>
      <c r="C299" s="14"/>
      <c r="D299" s="9" t="s">
        <v>45</v>
      </c>
      <c r="E299" s="92">
        <v>5600.41</v>
      </c>
      <c r="F299" s="92">
        <v>4672.29</v>
      </c>
      <c r="G299" s="92">
        <f>G301+G300</f>
        <v>2023.1499999999999</v>
      </c>
      <c r="H299" s="51">
        <f t="shared" si="32"/>
        <v>36.12503370288961</v>
      </c>
      <c r="I299" s="51">
        <f t="shared" si="31"/>
        <v>43.301036536687576</v>
      </c>
      <c r="J299" s="108"/>
      <c r="K299" s="108"/>
      <c r="L299" s="108"/>
    </row>
    <row r="300" spans="1:16" s="53" customFormat="1" x14ac:dyDescent="0.2">
      <c r="A300" s="38"/>
      <c r="B300" s="64" t="s">
        <v>91</v>
      </c>
      <c r="C300" s="14"/>
      <c r="D300" s="14" t="s">
        <v>92</v>
      </c>
      <c r="E300" s="93">
        <v>0</v>
      </c>
      <c r="F300" s="93">
        <v>0</v>
      </c>
      <c r="G300" s="93">
        <v>72.28</v>
      </c>
      <c r="H300" s="65">
        <v>0</v>
      </c>
      <c r="I300" s="65">
        <v>0</v>
      </c>
      <c r="J300" s="108"/>
      <c r="K300" s="108"/>
      <c r="L300" s="108"/>
    </row>
    <row r="301" spans="1:16" s="53" customFormat="1" x14ac:dyDescent="0.2">
      <c r="A301" s="38"/>
      <c r="B301" s="64" t="s">
        <v>149</v>
      </c>
      <c r="C301" s="14"/>
      <c r="D301" s="14" t="s">
        <v>114</v>
      </c>
      <c r="E301" s="94">
        <v>5600.41</v>
      </c>
      <c r="F301" s="93">
        <v>4672.29</v>
      </c>
      <c r="G301" s="94">
        <v>1950.87</v>
      </c>
      <c r="H301" s="65">
        <f t="shared" si="32"/>
        <v>34.834413908981666</v>
      </c>
      <c r="I301" s="65">
        <f t="shared" si="31"/>
        <v>41.754043520415038</v>
      </c>
      <c r="J301" s="108"/>
      <c r="K301" s="108"/>
      <c r="L301" s="108"/>
    </row>
    <row r="302" spans="1:16" s="53" customFormat="1" x14ac:dyDescent="0.2">
      <c r="A302" s="36"/>
      <c r="B302" s="103"/>
      <c r="C302" s="36">
        <v>71</v>
      </c>
      <c r="D302" s="36" t="s">
        <v>161</v>
      </c>
      <c r="E302" s="76">
        <f>E301</f>
        <v>5600.41</v>
      </c>
      <c r="F302" s="76">
        <f>F301</f>
        <v>4672.29</v>
      </c>
      <c r="G302" s="76">
        <f>G298</f>
        <v>2023.1499999999999</v>
      </c>
      <c r="H302" s="104">
        <f t="shared" si="32"/>
        <v>36.12503370288961</v>
      </c>
      <c r="I302" s="104">
        <f t="shared" si="31"/>
        <v>43.301036536687576</v>
      </c>
      <c r="J302" s="108"/>
      <c r="K302" s="108"/>
      <c r="L302" s="108"/>
    </row>
    <row r="303" spans="1:16" x14ac:dyDescent="0.2">
      <c r="A303" s="557" t="s">
        <v>13</v>
      </c>
      <c r="B303" s="557"/>
      <c r="C303" s="557"/>
      <c r="D303" s="557"/>
      <c r="E303" s="68">
        <f>E89+E156+E211+E233+E270+E280+E296+E302</f>
        <v>3254139.67</v>
      </c>
      <c r="F303" s="68">
        <f>F89+F156+F211+F233+F270+F280+F296+F302</f>
        <v>3857878.29</v>
      </c>
      <c r="G303" s="68">
        <f>G89+G156+G211+G233+G270+G280+G296+G302</f>
        <v>3666353.39</v>
      </c>
      <c r="H303" s="51">
        <f t="shared" si="32"/>
        <v>112.66736409012216</v>
      </c>
      <c r="I303" s="51">
        <f t="shared" si="31"/>
        <v>95.035486202443167</v>
      </c>
    </row>
    <row r="305" spans="5:5" x14ac:dyDescent="0.2">
      <c r="E305" s="256"/>
    </row>
  </sheetData>
  <mergeCells count="7">
    <mergeCell ref="A1:H1"/>
    <mergeCell ref="A303:D303"/>
    <mergeCell ref="A4:D4"/>
    <mergeCell ref="A2:H2"/>
    <mergeCell ref="A76:H76"/>
    <mergeCell ref="A78:D78"/>
    <mergeCell ref="A72:D7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6"/>
  <sheetViews>
    <sheetView topLeftCell="A25" workbookViewId="0">
      <selection activeCell="P11" sqref="P11"/>
    </sheetView>
  </sheetViews>
  <sheetFormatPr defaultRowHeight="12.75" x14ac:dyDescent="0.2"/>
  <cols>
    <col min="5" max="5" width="28.5703125" customWidth="1"/>
    <col min="6" max="6" width="16.42578125" customWidth="1"/>
    <col min="7" max="7" width="13.140625" customWidth="1"/>
    <col min="8" max="8" width="17.42578125" customWidth="1"/>
    <col min="9" max="9" width="12.28515625" customWidth="1"/>
    <col min="10" max="10" width="11.5703125" customWidth="1"/>
  </cols>
  <sheetData>
    <row r="3" spans="1:11" ht="24.75" customHeight="1" x14ac:dyDescent="0.2">
      <c r="B3" s="497" t="s">
        <v>243</v>
      </c>
      <c r="C3" s="497"/>
      <c r="D3" s="497"/>
      <c r="E3" s="497"/>
      <c r="F3" s="497"/>
      <c r="G3" s="497"/>
      <c r="H3" s="497"/>
      <c r="I3" s="497"/>
      <c r="J3" s="497"/>
      <c r="K3" s="497"/>
    </row>
    <row r="4" spans="1:11" ht="27" customHeight="1" x14ac:dyDescent="0.2">
      <c r="B4" s="497" t="s">
        <v>242</v>
      </c>
      <c r="C4" s="497"/>
      <c r="D4" s="497"/>
      <c r="E4" s="497"/>
      <c r="F4" s="497"/>
      <c r="G4" s="497"/>
      <c r="H4" s="497"/>
      <c r="I4" s="497"/>
      <c r="J4" s="497"/>
      <c r="K4" s="497"/>
    </row>
    <row r="7" spans="1:11" ht="47.25" x14ac:dyDescent="0.2">
      <c r="A7" s="564" t="s">
        <v>28</v>
      </c>
      <c r="B7" s="565"/>
      <c r="C7" s="565"/>
      <c r="D7" s="565"/>
      <c r="E7" s="566"/>
      <c r="F7" s="317" t="s">
        <v>273</v>
      </c>
      <c r="G7" s="118" t="s">
        <v>288</v>
      </c>
      <c r="H7" s="317" t="s">
        <v>287</v>
      </c>
      <c r="I7" s="317" t="s">
        <v>277</v>
      </c>
      <c r="J7" s="318" t="s">
        <v>277</v>
      </c>
    </row>
    <row r="8" spans="1:11" ht="15.75" x14ac:dyDescent="0.2">
      <c r="A8" s="564">
        <v>1</v>
      </c>
      <c r="B8" s="565"/>
      <c r="C8" s="565"/>
      <c r="D8" s="565"/>
      <c r="E8" s="566"/>
      <c r="F8" s="117">
        <v>2</v>
      </c>
      <c r="G8" s="117">
        <v>3</v>
      </c>
      <c r="H8" s="117">
        <v>4</v>
      </c>
      <c r="I8" s="118" t="s">
        <v>274</v>
      </c>
      <c r="J8" s="118" t="s">
        <v>275</v>
      </c>
    </row>
    <row r="9" spans="1:11" ht="36" customHeight="1" x14ac:dyDescent="0.2">
      <c r="A9" s="119">
        <v>8</v>
      </c>
      <c r="B9" s="119"/>
      <c r="C9" s="119"/>
      <c r="D9" s="119"/>
      <c r="E9" s="119" t="s">
        <v>215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</row>
    <row r="10" spans="1:11" ht="27.75" customHeight="1" x14ac:dyDescent="0.2">
      <c r="A10" s="119"/>
      <c r="B10" s="121">
        <v>84</v>
      </c>
      <c r="C10" s="121"/>
      <c r="D10" s="121"/>
      <c r="E10" s="121" t="s">
        <v>216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</row>
    <row r="11" spans="1:11" ht="59.25" customHeight="1" x14ac:dyDescent="0.2">
      <c r="A11" s="122"/>
      <c r="B11" s="122"/>
      <c r="C11" s="122">
        <v>841</v>
      </c>
      <c r="D11" s="122"/>
      <c r="E11" s="123" t="s">
        <v>217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</row>
    <row r="12" spans="1:11" ht="31.5" x14ac:dyDescent="0.2">
      <c r="A12" s="122"/>
      <c r="B12" s="122"/>
      <c r="C12" s="122"/>
      <c r="D12" s="122">
        <v>8413</v>
      </c>
      <c r="E12" s="123" t="s">
        <v>218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</row>
    <row r="13" spans="1:11" ht="28.5" customHeight="1" x14ac:dyDescent="0.2">
      <c r="A13" s="124">
        <v>5</v>
      </c>
      <c r="B13" s="125"/>
      <c r="C13" s="125"/>
      <c r="D13" s="125"/>
      <c r="E13" s="126" t="s">
        <v>219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</row>
    <row r="14" spans="1:11" ht="37.5" customHeight="1" x14ac:dyDescent="0.2">
      <c r="A14" s="121"/>
      <c r="B14" s="121">
        <v>54</v>
      </c>
      <c r="C14" s="121"/>
      <c r="D14" s="121"/>
      <c r="E14" s="127" t="s">
        <v>220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</row>
    <row r="15" spans="1:11" ht="48.75" customHeight="1" x14ac:dyDescent="0.2">
      <c r="A15" s="121"/>
      <c r="B15" s="121"/>
      <c r="C15" s="121">
        <v>541</v>
      </c>
      <c r="D15" s="123"/>
      <c r="E15" s="123" t="s">
        <v>221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</row>
    <row r="16" spans="1:11" ht="81.75" customHeight="1" x14ac:dyDescent="0.2">
      <c r="A16" s="121"/>
      <c r="B16" s="121"/>
      <c r="C16" s="121"/>
      <c r="D16" s="123">
        <v>5413</v>
      </c>
      <c r="E16" s="123" t="s">
        <v>222</v>
      </c>
      <c r="F16" s="120">
        <v>0</v>
      </c>
      <c r="G16" s="120">
        <v>0</v>
      </c>
      <c r="H16" s="120">
        <v>0</v>
      </c>
      <c r="I16" s="120">
        <v>0</v>
      </c>
      <c r="J16" s="120">
        <v>0</v>
      </c>
    </row>
  </sheetData>
  <mergeCells count="4">
    <mergeCell ref="A7:E7"/>
    <mergeCell ref="A8:E8"/>
    <mergeCell ref="B3:K3"/>
    <mergeCell ref="B4:K4"/>
  </mergeCells>
  <pageMargins left="0.7" right="0.7" top="0.75" bottom="0.75" header="0.3" footer="0.3"/>
  <pageSetup paperSize="9" scale="9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J19" sqref="J19"/>
    </sheetView>
  </sheetViews>
  <sheetFormatPr defaultColWidth="9.140625" defaultRowHeight="15.75" x14ac:dyDescent="0.25"/>
  <cols>
    <col min="1" max="1" width="36.42578125" style="162" customWidth="1"/>
    <col min="2" max="2" width="17.5703125" style="162" customWidth="1"/>
    <col min="3" max="6" width="16.28515625" style="162" customWidth="1"/>
    <col min="7" max="16384" width="9.140625" style="162"/>
  </cols>
  <sheetData>
    <row r="1" spans="1:6" x14ac:dyDescent="0.25">
      <c r="A1" s="567"/>
      <c r="B1" s="567"/>
      <c r="C1" s="567"/>
      <c r="D1" s="567"/>
      <c r="E1" s="567"/>
      <c r="F1" s="567"/>
    </row>
    <row r="2" spans="1:6" ht="15.75" customHeight="1" x14ac:dyDescent="0.25">
      <c r="A2" s="567"/>
      <c r="B2" s="567"/>
      <c r="C2" s="567"/>
      <c r="D2" s="567"/>
      <c r="E2" s="567"/>
      <c r="F2" s="567"/>
    </row>
    <row r="3" spans="1:6" x14ac:dyDescent="0.25">
      <c r="A3" s="567"/>
      <c r="B3" s="567"/>
      <c r="C3" s="567"/>
      <c r="D3" s="567"/>
      <c r="E3" s="568"/>
      <c r="F3" s="568"/>
    </row>
    <row r="4" spans="1:6" x14ac:dyDescent="0.25">
      <c r="A4" s="163"/>
      <c r="B4" s="163"/>
      <c r="C4" s="163"/>
      <c r="D4" s="163"/>
      <c r="E4" s="164"/>
      <c r="F4" s="164"/>
    </row>
    <row r="5" spans="1:6" x14ac:dyDescent="0.25">
      <c r="A5" s="567" t="s">
        <v>27</v>
      </c>
      <c r="B5" s="567"/>
      <c r="C5" s="567"/>
      <c r="D5" s="569"/>
      <c r="E5" s="569"/>
      <c r="F5" s="569"/>
    </row>
    <row r="6" spans="1:6" x14ac:dyDescent="0.25">
      <c r="A6" s="163"/>
      <c r="B6" s="163"/>
      <c r="C6" s="163"/>
      <c r="D6" s="163"/>
      <c r="E6" s="164"/>
      <c r="F6" s="164"/>
    </row>
    <row r="7" spans="1:6" x14ac:dyDescent="0.25">
      <c r="A7" s="567" t="s">
        <v>241</v>
      </c>
      <c r="B7" s="567"/>
      <c r="C7" s="567"/>
      <c r="D7" s="568"/>
      <c r="E7" s="568"/>
      <c r="F7" s="568"/>
    </row>
    <row r="8" spans="1:6" x14ac:dyDescent="0.25">
      <c r="A8" s="163"/>
      <c r="B8" s="163"/>
      <c r="C8" s="163"/>
      <c r="D8" s="163"/>
      <c r="E8" s="164"/>
      <c r="F8" s="164"/>
    </row>
    <row r="9" spans="1:6" s="165" customFormat="1" ht="47.25" x14ac:dyDescent="0.25">
      <c r="A9" s="167" t="s">
        <v>28</v>
      </c>
      <c r="B9" s="132" t="s">
        <v>273</v>
      </c>
      <c r="C9" s="134" t="s">
        <v>288</v>
      </c>
      <c r="D9" s="132" t="s">
        <v>287</v>
      </c>
      <c r="E9" s="132" t="s">
        <v>271</v>
      </c>
      <c r="F9" s="214" t="s">
        <v>272</v>
      </c>
    </row>
    <row r="10" spans="1:6" s="166" customFormat="1" x14ac:dyDescent="0.25">
      <c r="A10" s="168">
        <v>1</v>
      </c>
      <c r="B10" s="169">
        <v>2</v>
      </c>
      <c r="C10" s="169">
        <v>3</v>
      </c>
      <c r="D10" s="133">
        <v>4</v>
      </c>
      <c r="E10" s="134" t="s">
        <v>274</v>
      </c>
      <c r="F10" s="134" t="s">
        <v>275</v>
      </c>
    </row>
    <row r="11" spans="1:6" s="166" customFormat="1" x14ac:dyDescent="0.2">
      <c r="A11" s="170" t="s">
        <v>110</v>
      </c>
      <c r="B11" s="171">
        <v>3254139.67</v>
      </c>
      <c r="C11" s="171">
        <v>3857878.29</v>
      </c>
      <c r="D11" s="171">
        <f>D12</f>
        <v>3666353.39</v>
      </c>
      <c r="E11" s="171">
        <f>D11/B11*100</f>
        <v>112.66736409012216</v>
      </c>
      <c r="F11" s="171">
        <f>D11/C11*100</f>
        <v>95.035486202443167</v>
      </c>
    </row>
    <row r="12" spans="1:6" s="165" customFormat="1" ht="17.25" customHeight="1" x14ac:dyDescent="0.25">
      <c r="A12" s="172" t="s">
        <v>164</v>
      </c>
      <c r="B12" s="173">
        <v>3254139.67</v>
      </c>
      <c r="C12" s="173">
        <f>C11</f>
        <v>3857878.29</v>
      </c>
      <c r="D12" s="173">
        <f>D13+D14</f>
        <v>3666353.39</v>
      </c>
      <c r="E12" s="171">
        <f t="shared" ref="E12:E13" si="0">D12/B12*100</f>
        <v>112.66736409012216</v>
      </c>
      <c r="F12" s="171">
        <f t="shared" ref="F12:F13" si="1">D12/C12*100</f>
        <v>95.035486202443167</v>
      </c>
    </row>
    <row r="13" spans="1:6" s="165" customFormat="1" x14ac:dyDescent="0.25">
      <c r="A13" s="174" t="s">
        <v>165</v>
      </c>
      <c r="B13" s="372">
        <v>3254139.67</v>
      </c>
      <c r="C13" s="373">
        <f>C12</f>
        <v>3857878.29</v>
      </c>
      <c r="D13" s="372">
        <v>3661854.39</v>
      </c>
      <c r="E13" s="372">
        <f t="shared" si="0"/>
        <v>112.52910942203044</v>
      </c>
      <c r="F13" s="372">
        <f t="shared" si="1"/>
        <v>94.918867697093674</v>
      </c>
    </row>
    <row r="14" spans="1:6" x14ac:dyDescent="0.25">
      <c r="A14" s="374" t="s">
        <v>303</v>
      </c>
      <c r="B14" s="376">
        <v>0</v>
      </c>
      <c r="C14" s="376">
        <v>0</v>
      </c>
      <c r="D14" s="375">
        <v>4499</v>
      </c>
      <c r="E14" s="376">
        <v>0</v>
      </c>
      <c r="F14" s="376">
        <v>0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7"/>
  <sheetViews>
    <sheetView topLeftCell="A183" zoomScaleNormal="100" workbookViewId="0">
      <selection activeCell="C197" sqref="C197:D197"/>
    </sheetView>
  </sheetViews>
  <sheetFormatPr defaultColWidth="9.140625" defaultRowHeight="15.75" x14ac:dyDescent="0.25"/>
  <cols>
    <col min="1" max="1" width="32.5703125" style="213" customWidth="1"/>
    <col min="2" max="2" width="56.140625" style="213" customWidth="1"/>
    <col min="3" max="3" width="13.85546875" style="213" customWidth="1"/>
    <col min="4" max="4" width="16.7109375" style="177" customWidth="1"/>
    <col min="5" max="5" width="15.140625" style="177" customWidth="1"/>
    <col min="6" max="6" width="16.7109375" style="177" hidden="1" customWidth="1"/>
    <col min="7" max="7" width="16.42578125" style="177" hidden="1" customWidth="1"/>
    <col min="8" max="8" width="12.5703125" style="177" hidden="1" customWidth="1"/>
    <col min="9" max="9" width="11" style="177" bestFit="1" customWidth="1"/>
    <col min="10" max="10" width="18.5703125" style="177" customWidth="1"/>
    <col min="11" max="11" width="15.140625" style="177" customWidth="1"/>
    <col min="12" max="12" width="13.140625" style="177" bestFit="1" customWidth="1"/>
    <col min="13" max="16384" width="9.140625" style="177"/>
  </cols>
  <sheetData>
    <row r="2" spans="1:10" ht="15.75" customHeight="1" x14ac:dyDescent="0.25">
      <c r="A2" s="572"/>
      <c r="B2" s="572"/>
      <c r="C2" s="572"/>
      <c r="D2" s="572"/>
      <c r="E2" s="175"/>
      <c r="F2" s="176"/>
      <c r="G2" s="176"/>
      <c r="H2" s="176"/>
    </row>
    <row r="3" spans="1:10" s="178" customFormat="1" ht="15.75" customHeight="1" x14ac:dyDescent="0.25">
      <c r="A3" s="572" t="s">
        <v>33</v>
      </c>
      <c r="B3" s="572"/>
      <c r="C3" s="572"/>
      <c r="D3" s="572"/>
    </row>
    <row r="4" spans="1:10" s="178" customFormat="1" ht="15.75" customHeight="1" x14ac:dyDescent="0.25">
      <c r="A4" s="179"/>
      <c r="B4" s="179"/>
      <c r="C4" s="179"/>
      <c r="D4" s="179"/>
    </row>
    <row r="5" spans="1:10" s="178" customFormat="1" ht="15.75" customHeight="1" x14ac:dyDescent="0.25">
      <c r="A5" s="179"/>
      <c r="B5" s="179" t="s">
        <v>214</v>
      </c>
      <c r="C5" s="179"/>
      <c r="D5" s="179"/>
    </row>
    <row r="6" spans="1:10" s="183" customFormat="1" x14ac:dyDescent="0.25">
      <c r="A6" s="180"/>
      <c r="B6" s="180"/>
      <c r="C6" s="181"/>
      <c r="D6" s="182"/>
      <c r="E6" s="182"/>
      <c r="F6" s="182"/>
      <c r="G6" s="182"/>
      <c r="H6" s="182"/>
    </row>
    <row r="7" spans="1:10" s="183" customFormat="1" ht="47.25" x14ac:dyDescent="0.25">
      <c r="A7" s="184" t="s">
        <v>29</v>
      </c>
      <c r="B7" s="184" t="s">
        <v>30</v>
      </c>
      <c r="C7" s="134" t="s">
        <v>288</v>
      </c>
      <c r="D7" s="132" t="s">
        <v>290</v>
      </c>
      <c r="E7" s="132" t="s">
        <v>272</v>
      </c>
      <c r="F7" s="190"/>
      <c r="G7" s="190"/>
      <c r="H7" s="190"/>
    </row>
    <row r="8" spans="1:10" s="185" customFormat="1" x14ac:dyDescent="0.2">
      <c r="A8" s="570">
        <v>1</v>
      </c>
      <c r="B8" s="571"/>
      <c r="C8" s="377">
        <v>2</v>
      </c>
      <c r="D8" s="460">
        <v>3</v>
      </c>
      <c r="E8" s="461" t="s">
        <v>281</v>
      </c>
      <c r="F8" s="462"/>
      <c r="G8" s="462"/>
      <c r="H8" s="462"/>
    </row>
    <row r="9" spans="1:10" s="183" customFormat="1" x14ac:dyDescent="0.25">
      <c r="A9" s="463" t="s">
        <v>170</v>
      </c>
      <c r="B9" s="187" t="s">
        <v>270</v>
      </c>
      <c r="C9" s="464"/>
      <c r="D9" s="465"/>
      <c r="E9" s="466"/>
      <c r="F9" s="190"/>
      <c r="G9" s="190"/>
      <c r="H9" s="190"/>
    </row>
    <row r="10" spans="1:10" s="183" customFormat="1" x14ac:dyDescent="0.25">
      <c r="A10" s="186"/>
      <c r="B10" s="187" t="s">
        <v>62</v>
      </c>
      <c r="C10" s="467"/>
      <c r="D10" s="258"/>
      <c r="E10" s="260"/>
      <c r="F10" s="190"/>
      <c r="G10" s="190"/>
      <c r="H10" s="190"/>
    </row>
    <row r="11" spans="1:10" s="183" customFormat="1" x14ac:dyDescent="0.25">
      <c r="A11" s="468" t="s">
        <v>171</v>
      </c>
      <c r="B11" s="469" t="s">
        <v>166</v>
      </c>
      <c r="C11" s="470">
        <v>18689.099999999999</v>
      </c>
      <c r="D11" s="470">
        <v>18689.099999999999</v>
      </c>
      <c r="E11" s="324">
        <f>D11/C11*100</f>
        <v>100</v>
      </c>
      <c r="F11" s="190"/>
      <c r="G11" s="190"/>
      <c r="H11" s="190"/>
    </row>
    <row r="12" spans="1:10" s="183" customFormat="1" ht="14.25" customHeight="1" x14ac:dyDescent="0.25">
      <c r="A12" s="471">
        <v>32</v>
      </c>
      <c r="B12" s="472" t="s">
        <v>7</v>
      </c>
      <c r="C12" s="357">
        <v>18689.099999999999</v>
      </c>
      <c r="D12" s="357">
        <v>18689.099999999999</v>
      </c>
      <c r="E12" s="262">
        <f>D12/C12*100</f>
        <v>100</v>
      </c>
      <c r="F12" s="473"/>
      <c r="G12" s="474"/>
      <c r="H12" s="192"/>
    </row>
    <row r="13" spans="1:10" s="192" customFormat="1" ht="14.25" customHeight="1" x14ac:dyDescent="0.25">
      <c r="A13" s="188">
        <v>323</v>
      </c>
      <c r="B13" s="189" t="s">
        <v>43</v>
      </c>
      <c r="C13" s="198">
        <v>18689.099999999999</v>
      </c>
      <c r="D13" s="198">
        <v>18689.099999999999</v>
      </c>
      <c r="E13" s="261">
        <f t="shared" ref="E13:E77" si="0">D13/C13*100</f>
        <v>100</v>
      </c>
      <c r="F13" s="191"/>
      <c r="G13" s="191"/>
      <c r="I13" s="263"/>
      <c r="J13" s="263"/>
    </row>
    <row r="14" spans="1:10" x14ac:dyDescent="0.25">
      <c r="A14" s="193">
        <v>3236</v>
      </c>
      <c r="B14" s="194" t="s">
        <v>167</v>
      </c>
      <c r="C14" s="195">
        <v>18689.099999999999</v>
      </c>
      <c r="D14" s="195">
        <v>18689.099999999999</v>
      </c>
      <c r="E14" s="260">
        <f t="shared" si="0"/>
        <v>100</v>
      </c>
      <c r="F14" s="177">
        <v>0</v>
      </c>
      <c r="G14" s="177">
        <v>0</v>
      </c>
      <c r="H14" s="177">
        <f>SUM(C14:E14)</f>
        <v>37478.199999999997</v>
      </c>
      <c r="J14" s="264"/>
    </row>
    <row r="15" spans="1:10" x14ac:dyDescent="0.25">
      <c r="A15" s="475" t="s">
        <v>172</v>
      </c>
      <c r="B15" s="476" t="s">
        <v>168</v>
      </c>
      <c r="C15" s="199">
        <v>4499</v>
      </c>
      <c r="D15" s="199">
        <v>4499</v>
      </c>
      <c r="E15" s="324">
        <f t="shared" si="0"/>
        <v>100</v>
      </c>
    </row>
    <row r="16" spans="1:10" x14ac:dyDescent="0.25">
      <c r="A16" s="471">
        <v>32</v>
      </c>
      <c r="B16" s="472" t="s">
        <v>7</v>
      </c>
      <c r="C16" s="356">
        <v>4499</v>
      </c>
      <c r="D16" s="356">
        <v>4499</v>
      </c>
      <c r="E16" s="355">
        <f t="shared" si="0"/>
        <v>100</v>
      </c>
    </row>
    <row r="17" spans="1:11" x14ac:dyDescent="0.25">
      <c r="A17" s="188">
        <v>323</v>
      </c>
      <c r="B17" s="189" t="s">
        <v>43</v>
      </c>
      <c r="C17" s="195">
        <v>4499</v>
      </c>
      <c r="D17" s="195">
        <v>4499</v>
      </c>
      <c r="E17" s="260">
        <f t="shared" si="0"/>
        <v>100</v>
      </c>
    </row>
    <row r="18" spans="1:11" x14ac:dyDescent="0.25">
      <c r="A18" s="193">
        <v>3236</v>
      </c>
      <c r="B18" s="194" t="s">
        <v>167</v>
      </c>
      <c r="C18" s="195">
        <v>4499</v>
      </c>
      <c r="D18" s="195">
        <v>4499</v>
      </c>
      <c r="E18" s="260">
        <f t="shared" si="0"/>
        <v>100</v>
      </c>
    </row>
    <row r="19" spans="1:11" x14ac:dyDescent="0.25">
      <c r="A19" s="475" t="s">
        <v>296</v>
      </c>
      <c r="B19" s="476" t="s">
        <v>297</v>
      </c>
      <c r="C19" s="199">
        <v>400</v>
      </c>
      <c r="D19" s="199">
        <v>400</v>
      </c>
      <c r="E19" s="324">
        <f t="shared" si="0"/>
        <v>100</v>
      </c>
      <c r="F19" s="322">
        <f t="shared" ref="F19:H19" si="1">F20</f>
        <v>0</v>
      </c>
      <c r="G19" s="199">
        <f t="shared" si="1"/>
        <v>0</v>
      </c>
      <c r="H19" s="271">
        <f t="shared" si="1"/>
        <v>0</v>
      </c>
      <c r="I19" s="272"/>
      <c r="J19" s="264"/>
    </row>
    <row r="20" spans="1:11" x14ac:dyDescent="0.25">
      <c r="A20" s="471">
        <v>32</v>
      </c>
      <c r="B20" s="472" t="s">
        <v>7</v>
      </c>
      <c r="C20" s="357">
        <v>400</v>
      </c>
      <c r="D20" s="357">
        <v>400</v>
      </c>
      <c r="E20" s="262">
        <f t="shared" si="0"/>
        <v>100</v>
      </c>
    </row>
    <row r="21" spans="1:11" x14ac:dyDescent="0.25">
      <c r="A21" s="188">
        <v>323</v>
      </c>
      <c r="B21" s="189" t="s">
        <v>43</v>
      </c>
      <c r="C21" s="198">
        <v>400</v>
      </c>
      <c r="D21" s="198">
        <v>400</v>
      </c>
      <c r="E21" s="261">
        <f t="shared" si="0"/>
        <v>100</v>
      </c>
      <c r="J21" s="328"/>
      <c r="K21" s="328"/>
    </row>
    <row r="22" spans="1:11" x14ac:dyDescent="0.25">
      <c r="A22" s="193">
        <v>3233</v>
      </c>
      <c r="B22" s="194" t="s">
        <v>125</v>
      </c>
      <c r="C22" s="195">
        <v>400</v>
      </c>
      <c r="D22" s="195">
        <v>400</v>
      </c>
      <c r="E22" s="260">
        <f t="shared" si="0"/>
        <v>100</v>
      </c>
      <c r="J22" s="328"/>
      <c r="K22" s="328"/>
    </row>
    <row r="23" spans="1:11" s="192" customFormat="1" x14ac:dyDescent="0.25">
      <c r="A23" s="200" t="s">
        <v>252</v>
      </c>
      <c r="B23" s="200" t="s">
        <v>22</v>
      </c>
      <c r="C23" s="201">
        <f>C22+C15+C11</f>
        <v>23588.1</v>
      </c>
      <c r="D23" s="201">
        <f>D22+D15+D11</f>
        <v>23588.1</v>
      </c>
      <c r="E23" s="332">
        <f t="shared" si="0"/>
        <v>100</v>
      </c>
      <c r="F23" s="323">
        <f>F11+F15+F19</f>
        <v>0</v>
      </c>
      <c r="G23" s="201">
        <f>G11+G15+G19</f>
        <v>0</v>
      </c>
      <c r="H23" s="201">
        <f>H11+H15+H19</f>
        <v>0</v>
      </c>
    </row>
    <row r="24" spans="1:11" s="192" customFormat="1" x14ac:dyDescent="0.25">
      <c r="A24" s="468" t="s">
        <v>173</v>
      </c>
      <c r="B24" s="468" t="s">
        <v>169</v>
      </c>
      <c r="C24" s="202">
        <f>C25+C29+C32+C41</f>
        <v>173704</v>
      </c>
      <c r="D24" s="202">
        <f>D25+D29+D32+D41</f>
        <v>173704</v>
      </c>
      <c r="E24" s="324">
        <f t="shared" si="0"/>
        <v>100</v>
      </c>
      <c r="F24" s="190"/>
      <c r="G24" s="190"/>
      <c r="H24" s="190"/>
    </row>
    <row r="25" spans="1:11" s="192" customFormat="1" x14ac:dyDescent="0.25">
      <c r="A25" s="471">
        <v>32</v>
      </c>
      <c r="B25" s="472" t="s">
        <v>7</v>
      </c>
      <c r="C25" s="265">
        <v>71720.320000000007</v>
      </c>
      <c r="D25" s="265">
        <v>71720.320000000007</v>
      </c>
      <c r="E25" s="262">
        <f t="shared" si="0"/>
        <v>100</v>
      </c>
      <c r="F25" s="190"/>
      <c r="G25" s="190"/>
      <c r="H25" s="190"/>
    </row>
    <row r="26" spans="1:11" s="192" customFormat="1" x14ac:dyDescent="0.25">
      <c r="A26" s="188">
        <v>323</v>
      </c>
      <c r="B26" s="189" t="s">
        <v>43</v>
      </c>
      <c r="C26" s="203">
        <v>71720.320000000007</v>
      </c>
      <c r="D26" s="203">
        <v>71720.320000000007</v>
      </c>
      <c r="E26" s="261">
        <f t="shared" si="0"/>
        <v>100</v>
      </c>
      <c r="F26" s="190"/>
      <c r="G26" s="190"/>
      <c r="H26" s="190"/>
    </row>
    <row r="27" spans="1:11" s="192" customFormat="1" x14ac:dyDescent="0.25">
      <c r="A27" s="204">
        <v>3232</v>
      </c>
      <c r="B27" s="205" t="s">
        <v>77</v>
      </c>
      <c r="C27" s="378">
        <v>33220.32</v>
      </c>
      <c r="D27" s="378">
        <v>33220.32</v>
      </c>
      <c r="E27" s="260">
        <f t="shared" si="0"/>
        <v>100</v>
      </c>
      <c r="F27" s="190"/>
      <c r="G27" s="190"/>
      <c r="H27" s="190"/>
    </row>
    <row r="28" spans="1:11" s="192" customFormat="1" x14ac:dyDescent="0.25">
      <c r="A28" s="204">
        <v>3238</v>
      </c>
      <c r="B28" s="205" t="s">
        <v>81</v>
      </c>
      <c r="C28" s="378">
        <v>38500</v>
      </c>
      <c r="D28" s="378">
        <v>38500</v>
      </c>
      <c r="E28" s="260">
        <f t="shared" si="0"/>
        <v>100</v>
      </c>
      <c r="F28" s="190"/>
      <c r="G28" s="190"/>
      <c r="H28" s="190"/>
    </row>
    <row r="29" spans="1:11" s="192" customFormat="1" x14ac:dyDescent="0.25">
      <c r="A29" s="379" t="s">
        <v>25</v>
      </c>
      <c r="B29" s="380" t="s">
        <v>144</v>
      </c>
      <c r="C29" s="262">
        <v>1047.8800000000001</v>
      </c>
      <c r="D29" s="262">
        <v>1047.8800000000001</v>
      </c>
      <c r="E29" s="262">
        <f t="shared" si="0"/>
        <v>100</v>
      </c>
      <c r="F29" s="190"/>
      <c r="G29" s="190"/>
      <c r="H29" s="190"/>
    </row>
    <row r="30" spans="1:11" s="192" customFormat="1" x14ac:dyDescent="0.25">
      <c r="A30" s="381" t="s">
        <v>145</v>
      </c>
      <c r="B30" s="382" t="s">
        <v>44</v>
      </c>
      <c r="C30" s="260">
        <v>1047.8800000000001</v>
      </c>
      <c r="D30" s="260">
        <v>1047.8800000000001</v>
      </c>
      <c r="E30" s="260">
        <f t="shared" si="0"/>
        <v>100</v>
      </c>
      <c r="F30" s="190"/>
      <c r="G30" s="190"/>
      <c r="H30" s="190"/>
    </row>
    <row r="31" spans="1:11" s="192" customFormat="1" x14ac:dyDescent="0.25">
      <c r="A31" s="381" t="s">
        <v>146</v>
      </c>
      <c r="B31" s="382" t="s">
        <v>147</v>
      </c>
      <c r="C31" s="260">
        <v>1047.8800000000001</v>
      </c>
      <c r="D31" s="260">
        <v>1047.8800000000001</v>
      </c>
      <c r="E31" s="260">
        <f t="shared" si="0"/>
        <v>100</v>
      </c>
      <c r="F31" s="190"/>
      <c r="G31" s="190"/>
      <c r="H31" s="190"/>
    </row>
    <row r="32" spans="1:11" s="192" customFormat="1" x14ac:dyDescent="0.25">
      <c r="A32" s="379">
        <v>42</v>
      </c>
      <c r="B32" s="380" t="s">
        <v>8</v>
      </c>
      <c r="C32" s="262">
        <f>C33+C37+C39</f>
        <v>95775.8</v>
      </c>
      <c r="D32" s="262">
        <f>D33+D37+D39</f>
        <v>95775.8</v>
      </c>
      <c r="E32" s="262">
        <f t="shared" si="0"/>
        <v>100</v>
      </c>
      <c r="F32" s="190"/>
      <c r="G32" s="190"/>
      <c r="H32" s="190"/>
    </row>
    <row r="33" spans="1:10" s="192" customFormat="1" x14ac:dyDescent="0.25">
      <c r="A33" s="383">
        <v>422</v>
      </c>
      <c r="B33" s="384" t="s">
        <v>45</v>
      </c>
      <c r="C33" s="261">
        <f>C36+C35+C34</f>
        <v>58699.3</v>
      </c>
      <c r="D33" s="261">
        <f>D36+D35+D34</f>
        <v>58699.3</v>
      </c>
      <c r="E33" s="261">
        <f t="shared" si="0"/>
        <v>100</v>
      </c>
      <c r="F33" s="190"/>
      <c r="G33" s="190"/>
      <c r="H33" s="190"/>
    </row>
    <row r="34" spans="1:10" s="192" customFormat="1" x14ac:dyDescent="0.25">
      <c r="A34" s="385" t="s">
        <v>91</v>
      </c>
      <c r="B34" s="386" t="s">
        <v>92</v>
      </c>
      <c r="C34" s="260">
        <v>10934.51</v>
      </c>
      <c r="D34" s="260">
        <v>10934.51</v>
      </c>
      <c r="E34" s="260">
        <f t="shared" si="0"/>
        <v>100</v>
      </c>
      <c r="F34" s="190"/>
      <c r="G34" s="190"/>
      <c r="H34" s="190"/>
    </row>
    <row r="35" spans="1:10" s="192" customFormat="1" x14ac:dyDescent="0.25">
      <c r="A35" s="385" t="s">
        <v>149</v>
      </c>
      <c r="B35" s="386" t="s">
        <v>114</v>
      </c>
      <c r="C35" s="260">
        <v>40417.46</v>
      </c>
      <c r="D35" s="260">
        <v>40417.46</v>
      </c>
      <c r="E35" s="260">
        <f t="shared" si="0"/>
        <v>100</v>
      </c>
      <c r="F35" s="190"/>
      <c r="G35" s="190"/>
      <c r="H35" s="190"/>
    </row>
    <row r="36" spans="1:10" s="192" customFormat="1" x14ac:dyDescent="0.25">
      <c r="A36" s="385" t="s">
        <v>150</v>
      </c>
      <c r="B36" s="386" t="s">
        <v>162</v>
      </c>
      <c r="C36" s="260">
        <v>7347.33</v>
      </c>
      <c r="D36" s="260">
        <v>7347.33</v>
      </c>
      <c r="E36" s="260">
        <f t="shared" si="0"/>
        <v>100</v>
      </c>
      <c r="F36" s="190"/>
      <c r="G36" s="190"/>
      <c r="H36" s="190"/>
    </row>
    <row r="37" spans="1:10" s="192" customFormat="1" x14ac:dyDescent="0.25">
      <c r="A37" s="383" t="s">
        <v>236</v>
      </c>
      <c r="B37" s="387" t="s">
        <v>228</v>
      </c>
      <c r="C37" s="477">
        <v>32899</v>
      </c>
      <c r="D37" s="477">
        <v>32899</v>
      </c>
      <c r="E37" s="261">
        <f t="shared" si="0"/>
        <v>100</v>
      </c>
      <c r="F37" s="190"/>
      <c r="G37" s="190"/>
      <c r="H37" s="190"/>
    </row>
    <row r="38" spans="1:10" s="192" customFormat="1" x14ac:dyDescent="0.25">
      <c r="A38" s="385" t="s">
        <v>237</v>
      </c>
      <c r="B38" s="388" t="s">
        <v>189</v>
      </c>
      <c r="C38" s="478">
        <v>32899</v>
      </c>
      <c r="D38" s="478">
        <v>32899</v>
      </c>
      <c r="E38" s="260">
        <f t="shared" si="0"/>
        <v>100</v>
      </c>
      <c r="F38" s="190"/>
      <c r="G38" s="190"/>
      <c r="H38" s="190"/>
    </row>
    <row r="39" spans="1:10" s="192" customFormat="1" x14ac:dyDescent="0.25">
      <c r="A39" s="383" t="s">
        <v>152</v>
      </c>
      <c r="B39" s="387" t="s">
        <v>49</v>
      </c>
      <c r="C39" s="477">
        <v>4177.5</v>
      </c>
      <c r="D39" s="477">
        <v>4177.5</v>
      </c>
      <c r="E39" s="261">
        <f t="shared" si="0"/>
        <v>100</v>
      </c>
      <c r="F39" s="190"/>
      <c r="G39" s="190"/>
      <c r="H39" s="190"/>
    </row>
    <row r="40" spans="1:10" s="192" customFormat="1" x14ac:dyDescent="0.25">
      <c r="A40" s="385" t="s">
        <v>153</v>
      </c>
      <c r="B40" s="388" t="s">
        <v>154</v>
      </c>
      <c r="C40" s="478">
        <v>4177.5</v>
      </c>
      <c r="D40" s="478">
        <v>4177.5</v>
      </c>
      <c r="E40" s="260">
        <f t="shared" si="0"/>
        <v>100</v>
      </c>
      <c r="F40" s="190"/>
      <c r="G40" s="190"/>
      <c r="H40" s="190"/>
    </row>
    <row r="41" spans="1:10" s="192" customFormat="1" x14ac:dyDescent="0.25">
      <c r="A41" s="383" t="s">
        <v>155</v>
      </c>
      <c r="B41" s="387" t="s">
        <v>295</v>
      </c>
      <c r="C41" s="477">
        <v>5160</v>
      </c>
      <c r="D41" s="477">
        <v>5160</v>
      </c>
      <c r="E41" s="261">
        <f t="shared" si="0"/>
        <v>100</v>
      </c>
      <c r="F41" s="190"/>
      <c r="G41" s="190"/>
      <c r="H41" s="190"/>
    </row>
    <row r="42" spans="1:10" s="192" customFormat="1" x14ac:dyDescent="0.25">
      <c r="A42" s="383" t="s">
        <v>156</v>
      </c>
      <c r="B42" s="387" t="s">
        <v>159</v>
      </c>
      <c r="C42" s="477">
        <v>5160</v>
      </c>
      <c r="D42" s="477">
        <v>5160</v>
      </c>
      <c r="E42" s="261">
        <f t="shared" si="0"/>
        <v>100</v>
      </c>
      <c r="F42" s="190"/>
      <c r="G42" s="190"/>
      <c r="H42" s="190"/>
    </row>
    <row r="43" spans="1:10" s="192" customFormat="1" x14ac:dyDescent="0.25">
      <c r="A43" s="385" t="s">
        <v>157</v>
      </c>
      <c r="B43" s="388" t="s">
        <v>159</v>
      </c>
      <c r="C43" s="478">
        <v>5160</v>
      </c>
      <c r="D43" s="478">
        <v>5160</v>
      </c>
      <c r="E43" s="260">
        <f t="shared" si="0"/>
        <v>100</v>
      </c>
      <c r="F43" s="190"/>
      <c r="G43" s="190"/>
      <c r="H43" s="190"/>
      <c r="J43" s="263"/>
    </row>
    <row r="44" spans="1:10" s="192" customFormat="1" x14ac:dyDescent="0.25">
      <c r="A44" s="361" t="s">
        <v>253</v>
      </c>
      <c r="B44" s="362" t="s">
        <v>138</v>
      </c>
      <c r="C44" s="389">
        <f>C25+C29+C32+C41</f>
        <v>173704</v>
      </c>
      <c r="D44" s="389">
        <f>D25+D29+D32+D41</f>
        <v>173704</v>
      </c>
      <c r="E44" s="332">
        <f t="shared" si="0"/>
        <v>100</v>
      </c>
      <c r="F44" s="190"/>
      <c r="G44" s="190"/>
      <c r="H44" s="190"/>
    </row>
    <row r="45" spans="1:10" s="192" customFormat="1" x14ac:dyDescent="0.25">
      <c r="A45" s="573" t="s">
        <v>248</v>
      </c>
      <c r="B45" s="574"/>
      <c r="C45" s="390">
        <f>C46+C54</f>
        <v>100231.73999999999</v>
      </c>
      <c r="D45" s="390">
        <f>D46+D54</f>
        <v>101797.59999999999</v>
      </c>
      <c r="E45" s="324">
        <f t="shared" si="0"/>
        <v>101.56223966579847</v>
      </c>
      <c r="F45" s="190"/>
      <c r="G45" s="190"/>
      <c r="H45" s="190"/>
    </row>
    <row r="46" spans="1:10" s="267" customFormat="1" x14ac:dyDescent="0.25">
      <c r="A46" s="379">
        <v>31</v>
      </c>
      <c r="B46" s="391" t="s">
        <v>6</v>
      </c>
      <c r="C46" s="392">
        <f>C47+C50+C52</f>
        <v>90248.01</v>
      </c>
      <c r="D46" s="392">
        <f>D47+D50+D52</f>
        <v>92178.65</v>
      </c>
      <c r="E46" s="262">
        <f t="shared" si="0"/>
        <v>102.13926046679589</v>
      </c>
      <c r="F46" s="266"/>
      <c r="G46" s="266"/>
      <c r="H46" s="266"/>
    </row>
    <row r="47" spans="1:10" s="267" customFormat="1" x14ac:dyDescent="0.25">
      <c r="A47" s="383">
        <v>311</v>
      </c>
      <c r="B47" s="387" t="s">
        <v>46</v>
      </c>
      <c r="C47" s="393">
        <f>C48+C49</f>
        <v>79608.009999999995</v>
      </c>
      <c r="D47" s="393">
        <f>D48+D49</f>
        <v>79925.76999999999</v>
      </c>
      <c r="E47" s="261">
        <f t="shared" si="0"/>
        <v>100.39915581359212</v>
      </c>
      <c r="F47" s="266"/>
      <c r="G47" s="266"/>
      <c r="H47" s="266"/>
    </row>
    <row r="48" spans="1:10" s="267" customFormat="1" x14ac:dyDescent="0.25">
      <c r="A48" s="385">
        <v>3111</v>
      </c>
      <c r="B48" s="388" t="s">
        <v>63</v>
      </c>
      <c r="C48" s="394">
        <v>78300</v>
      </c>
      <c r="D48" s="395">
        <v>78617.759999999995</v>
      </c>
      <c r="E48" s="260">
        <f t="shared" si="0"/>
        <v>100.40582375478925</v>
      </c>
      <c r="F48" s="266"/>
      <c r="G48" s="266"/>
      <c r="H48" s="266"/>
      <c r="J48" s="364"/>
    </row>
    <row r="49" spans="1:8" s="267" customFormat="1" x14ac:dyDescent="0.25">
      <c r="A49" s="385" t="s">
        <v>122</v>
      </c>
      <c r="B49" s="388" t="s">
        <v>123</v>
      </c>
      <c r="C49" s="394">
        <v>1308.01</v>
      </c>
      <c r="D49" s="395">
        <v>1308.01</v>
      </c>
      <c r="E49" s="260">
        <f t="shared" si="0"/>
        <v>100</v>
      </c>
      <c r="F49" s="266"/>
      <c r="G49" s="266"/>
      <c r="H49" s="266"/>
    </row>
    <row r="50" spans="1:8" s="267" customFormat="1" x14ac:dyDescent="0.25">
      <c r="A50" s="383" t="s">
        <v>135</v>
      </c>
      <c r="B50" s="387" t="s">
        <v>50</v>
      </c>
      <c r="C50" s="393">
        <v>1500</v>
      </c>
      <c r="D50" s="393">
        <v>2255.4699999999998</v>
      </c>
      <c r="E50" s="261">
        <f t="shared" si="0"/>
        <v>150.36466666666666</v>
      </c>
      <c r="F50" s="266"/>
      <c r="G50" s="266"/>
      <c r="H50" s="266"/>
    </row>
    <row r="51" spans="1:8" s="267" customFormat="1" x14ac:dyDescent="0.25">
      <c r="A51" s="385" t="s">
        <v>73</v>
      </c>
      <c r="B51" s="388" t="s">
        <v>50</v>
      </c>
      <c r="C51" s="394">
        <v>1500</v>
      </c>
      <c r="D51" s="395">
        <v>2255.4699999999998</v>
      </c>
      <c r="E51" s="260">
        <f t="shared" si="0"/>
        <v>150.36466666666666</v>
      </c>
      <c r="F51" s="266"/>
      <c r="G51" s="266"/>
      <c r="H51" s="266"/>
    </row>
    <row r="52" spans="1:8" s="267" customFormat="1" x14ac:dyDescent="0.25">
      <c r="A52" s="396">
        <v>313</v>
      </c>
      <c r="B52" s="387" t="s">
        <v>47</v>
      </c>
      <c r="C52" s="393">
        <v>9140</v>
      </c>
      <c r="D52" s="397">
        <v>9997.41</v>
      </c>
      <c r="E52" s="261">
        <f t="shared" si="0"/>
        <v>109.38085339168491</v>
      </c>
      <c r="F52" s="266"/>
      <c r="G52" s="266"/>
      <c r="H52" s="266"/>
    </row>
    <row r="53" spans="1:8" s="267" customFormat="1" x14ac:dyDescent="0.25">
      <c r="A53" s="381">
        <v>3132</v>
      </c>
      <c r="B53" s="388" t="s">
        <v>64</v>
      </c>
      <c r="C53" s="394">
        <v>9140</v>
      </c>
      <c r="D53" s="395">
        <v>9997.41</v>
      </c>
      <c r="E53" s="260">
        <f t="shared" si="0"/>
        <v>109.38085339168491</v>
      </c>
      <c r="F53" s="266"/>
      <c r="G53" s="266"/>
      <c r="H53" s="266"/>
    </row>
    <row r="54" spans="1:8" s="267" customFormat="1" x14ac:dyDescent="0.25">
      <c r="A54" s="379">
        <v>32</v>
      </c>
      <c r="B54" s="391" t="s">
        <v>7</v>
      </c>
      <c r="C54" s="392">
        <f>C55+C59</f>
        <v>9983.73</v>
      </c>
      <c r="D54" s="392">
        <f>D55+D59</f>
        <v>9618.9500000000007</v>
      </c>
      <c r="E54" s="262">
        <f t="shared" si="0"/>
        <v>96.346255357466617</v>
      </c>
      <c r="F54" s="266"/>
      <c r="G54" s="266"/>
      <c r="H54" s="266"/>
    </row>
    <row r="55" spans="1:8" s="267" customFormat="1" x14ac:dyDescent="0.25">
      <c r="A55" s="398">
        <v>321</v>
      </c>
      <c r="B55" s="399" t="s">
        <v>51</v>
      </c>
      <c r="C55" s="393">
        <v>8983.73</v>
      </c>
      <c r="D55" s="393">
        <f>D56+D57+D58</f>
        <v>8545.18</v>
      </c>
      <c r="E55" s="261">
        <f t="shared" si="0"/>
        <v>95.118397369466805</v>
      </c>
      <c r="F55" s="266"/>
      <c r="G55" s="266"/>
      <c r="H55" s="266"/>
    </row>
    <row r="56" spans="1:8" s="267" customFormat="1" x14ac:dyDescent="0.25">
      <c r="A56" s="400" t="s">
        <v>65</v>
      </c>
      <c r="B56" s="401" t="s">
        <v>66</v>
      </c>
      <c r="C56" s="394">
        <v>15</v>
      </c>
      <c r="D56" s="395">
        <v>36</v>
      </c>
      <c r="E56" s="260">
        <f t="shared" si="0"/>
        <v>240</v>
      </c>
      <c r="F56" s="266"/>
      <c r="G56" s="266"/>
      <c r="H56" s="266"/>
    </row>
    <row r="57" spans="1:8" s="267" customFormat="1" x14ac:dyDescent="0.25">
      <c r="A57" s="400" t="s">
        <v>67</v>
      </c>
      <c r="B57" s="402" t="s">
        <v>55</v>
      </c>
      <c r="C57" s="394">
        <v>8400</v>
      </c>
      <c r="D57" s="395">
        <v>7940.45</v>
      </c>
      <c r="E57" s="260">
        <f t="shared" si="0"/>
        <v>94.529166666666669</v>
      </c>
      <c r="F57" s="266"/>
      <c r="G57" s="266"/>
      <c r="H57" s="266"/>
    </row>
    <row r="58" spans="1:8" s="267" customFormat="1" x14ac:dyDescent="0.25">
      <c r="A58" s="400">
        <v>3213</v>
      </c>
      <c r="B58" s="402" t="s">
        <v>56</v>
      </c>
      <c r="C58" s="394">
        <v>568.73</v>
      </c>
      <c r="D58" s="395">
        <v>568.73</v>
      </c>
      <c r="E58" s="260">
        <f t="shared" si="0"/>
        <v>100</v>
      </c>
      <c r="F58" s="266"/>
      <c r="G58" s="266"/>
      <c r="H58" s="266"/>
    </row>
    <row r="59" spans="1:8" s="267" customFormat="1" x14ac:dyDescent="0.25">
      <c r="A59" s="403" t="s">
        <v>250</v>
      </c>
      <c r="B59" s="404" t="s">
        <v>43</v>
      </c>
      <c r="C59" s="393">
        <v>1000</v>
      </c>
      <c r="D59" s="397">
        <v>1073.77</v>
      </c>
      <c r="E59" s="261">
        <f t="shared" si="0"/>
        <v>107.377</v>
      </c>
      <c r="F59" s="266"/>
      <c r="G59" s="266"/>
      <c r="H59" s="266"/>
    </row>
    <row r="60" spans="1:8" s="267" customFormat="1" x14ac:dyDescent="0.25">
      <c r="A60" s="381" t="s">
        <v>251</v>
      </c>
      <c r="B60" s="405" t="s">
        <v>59</v>
      </c>
      <c r="C60" s="394">
        <v>1000</v>
      </c>
      <c r="D60" s="395">
        <v>1073.77</v>
      </c>
      <c r="E60" s="260">
        <f t="shared" si="0"/>
        <v>107.377</v>
      </c>
      <c r="F60" s="266"/>
      <c r="G60" s="266"/>
      <c r="H60" s="266"/>
    </row>
    <row r="61" spans="1:8" s="267" customFormat="1" x14ac:dyDescent="0.25">
      <c r="A61" s="268" t="s">
        <v>254</v>
      </c>
      <c r="B61" s="406" t="s">
        <v>232</v>
      </c>
      <c r="C61" s="407">
        <v>100231.74</v>
      </c>
      <c r="D61" s="407">
        <f>D45</f>
        <v>101797.59999999999</v>
      </c>
      <c r="E61" s="332">
        <f t="shared" si="0"/>
        <v>101.56223966579847</v>
      </c>
      <c r="F61" s="266"/>
      <c r="G61" s="266"/>
      <c r="H61" s="266"/>
    </row>
    <row r="62" spans="1:8" s="270" customFormat="1" ht="57" customHeight="1" x14ac:dyDescent="0.25">
      <c r="A62" s="479" t="s">
        <v>261</v>
      </c>
      <c r="B62" s="480" t="s">
        <v>255</v>
      </c>
      <c r="C62" s="408">
        <f>C63+C66+C84+C81</f>
        <v>55000</v>
      </c>
      <c r="D62" s="408">
        <f>D63+D66+D81+D84</f>
        <v>54999.999999999993</v>
      </c>
      <c r="E62" s="324">
        <f t="shared" si="0"/>
        <v>99.999999999999986</v>
      </c>
      <c r="F62" s="269"/>
      <c r="G62" s="269"/>
      <c r="H62" s="269"/>
    </row>
    <row r="63" spans="1:8" s="270" customFormat="1" x14ac:dyDescent="0.25">
      <c r="A63" s="379">
        <v>31</v>
      </c>
      <c r="B63" s="391" t="s">
        <v>6</v>
      </c>
      <c r="C63" s="409">
        <v>110</v>
      </c>
      <c r="D63" s="409">
        <v>110</v>
      </c>
      <c r="E63" s="262">
        <f t="shared" si="0"/>
        <v>100</v>
      </c>
      <c r="F63" s="269"/>
      <c r="G63" s="269"/>
      <c r="H63" s="269"/>
    </row>
    <row r="64" spans="1:8" s="270" customFormat="1" x14ac:dyDescent="0.25">
      <c r="A64" s="383">
        <v>311</v>
      </c>
      <c r="B64" s="387" t="s">
        <v>46</v>
      </c>
      <c r="C64" s="410">
        <v>110</v>
      </c>
      <c r="D64" s="410">
        <v>110</v>
      </c>
      <c r="E64" s="261">
        <f t="shared" si="0"/>
        <v>100</v>
      </c>
      <c r="F64" s="269"/>
      <c r="G64" s="269"/>
      <c r="H64" s="269"/>
    </row>
    <row r="65" spans="1:8" s="270" customFormat="1" x14ac:dyDescent="0.25">
      <c r="A65" s="385">
        <v>3111</v>
      </c>
      <c r="B65" s="388" t="s">
        <v>63</v>
      </c>
      <c r="C65" s="411">
        <v>110</v>
      </c>
      <c r="D65" s="411">
        <v>110</v>
      </c>
      <c r="E65" s="260">
        <f t="shared" si="0"/>
        <v>100</v>
      </c>
      <c r="F65" s="269"/>
      <c r="G65" s="269"/>
      <c r="H65" s="269"/>
    </row>
    <row r="66" spans="1:8" s="270" customFormat="1" ht="15" customHeight="1" x14ac:dyDescent="0.25">
      <c r="A66" s="379">
        <v>32</v>
      </c>
      <c r="B66" s="391" t="s">
        <v>7</v>
      </c>
      <c r="C66" s="409">
        <f>C67+C70+C73+C78</f>
        <v>54424</v>
      </c>
      <c r="D66" s="409">
        <f>D67+D70+D73+D78</f>
        <v>54424.369999999995</v>
      </c>
      <c r="E66" s="262">
        <f t="shared" si="0"/>
        <v>100.00067984712626</v>
      </c>
      <c r="F66" s="269"/>
      <c r="G66" s="269"/>
      <c r="H66" s="269"/>
    </row>
    <row r="67" spans="1:8" s="270" customFormat="1" ht="15" customHeight="1" x14ac:dyDescent="0.25">
      <c r="A67" s="398">
        <v>321</v>
      </c>
      <c r="B67" s="399" t="s">
        <v>51</v>
      </c>
      <c r="C67" s="410">
        <f>C68+C69</f>
        <v>1350</v>
      </c>
      <c r="D67" s="410">
        <f>D68+D69</f>
        <v>1350.37</v>
      </c>
      <c r="E67" s="261">
        <f t="shared" si="0"/>
        <v>100.02740740740741</v>
      </c>
      <c r="F67" s="269"/>
      <c r="G67" s="269"/>
      <c r="H67" s="269"/>
    </row>
    <row r="68" spans="1:8" s="270" customFormat="1" x14ac:dyDescent="0.25">
      <c r="A68" s="400" t="s">
        <v>65</v>
      </c>
      <c r="B68" s="401" t="s">
        <v>66</v>
      </c>
      <c r="C68" s="411">
        <v>300</v>
      </c>
      <c r="D68" s="411">
        <v>900.37</v>
      </c>
      <c r="E68" s="260">
        <f t="shared" si="0"/>
        <v>300.12333333333333</v>
      </c>
      <c r="F68" s="269"/>
      <c r="G68" s="269"/>
      <c r="H68" s="269"/>
    </row>
    <row r="69" spans="1:8" s="270" customFormat="1" x14ac:dyDescent="0.25">
      <c r="A69" s="385" t="s">
        <v>256</v>
      </c>
      <c r="B69" s="402" t="s">
        <v>56</v>
      </c>
      <c r="C69" s="411">
        <v>1050</v>
      </c>
      <c r="D69" s="411">
        <v>450</v>
      </c>
      <c r="E69" s="260">
        <f t="shared" si="0"/>
        <v>42.857142857142854</v>
      </c>
      <c r="F69" s="269"/>
      <c r="G69" s="269"/>
      <c r="H69" s="269"/>
    </row>
    <row r="70" spans="1:8" s="270" customFormat="1" x14ac:dyDescent="0.25">
      <c r="A70" s="412">
        <v>322</v>
      </c>
      <c r="B70" s="413" t="s">
        <v>52</v>
      </c>
      <c r="C70" s="414">
        <f>C71+C72</f>
        <v>1450</v>
      </c>
      <c r="D70" s="414">
        <f>D71+D72</f>
        <v>1394.41</v>
      </c>
      <c r="E70" s="334">
        <f t="shared" si="0"/>
        <v>96.166206896551728</v>
      </c>
      <c r="F70" s="269"/>
      <c r="G70" s="269"/>
      <c r="H70" s="269"/>
    </row>
    <row r="71" spans="1:8" s="270" customFormat="1" x14ac:dyDescent="0.25">
      <c r="A71" s="385" t="s">
        <v>68</v>
      </c>
      <c r="B71" s="388" t="s">
        <v>57</v>
      </c>
      <c r="C71" s="411">
        <v>450</v>
      </c>
      <c r="D71" s="411">
        <v>287.95999999999998</v>
      </c>
      <c r="E71" s="260">
        <f t="shared" si="0"/>
        <v>63.99111111111111</v>
      </c>
      <c r="F71" s="269"/>
      <c r="G71" s="269"/>
      <c r="H71" s="269"/>
    </row>
    <row r="72" spans="1:8" s="270" customFormat="1" x14ac:dyDescent="0.25">
      <c r="A72" s="385" t="s">
        <v>124</v>
      </c>
      <c r="B72" s="388" t="s">
        <v>58</v>
      </c>
      <c r="C72" s="411">
        <v>1000</v>
      </c>
      <c r="D72" s="411">
        <v>1106.45</v>
      </c>
      <c r="E72" s="260">
        <f t="shared" si="0"/>
        <v>110.64500000000001</v>
      </c>
      <c r="F72" s="269"/>
      <c r="G72" s="269"/>
      <c r="H72" s="269"/>
    </row>
    <row r="73" spans="1:8" s="270" customFormat="1" x14ac:dyDescent="0.25">
      <c r="A73" s="415">
        <v>323</v>
      </c>
      <c r="B73" s="416" t="s">
        <v>43</v>
      </c>
      <c r="C73" s="414">
        <f>C74+C75+C76+C77</f>
        <v>50041.26</v>
      </c>
      <c r="D73" s="414">
        <f>D74+D75+D76+D77</f>
        <v>50359.539999999994</v>
      </c>
      <c r="E73" s="334">
        <f t="shared" si="0"/>
        <v>100.63603514379933</v>
      </c>
      <c r="F73" s="269"/>
      <c r="G73" s="269"/>
      <c r="H73" s="269"/>
    </row>
    <row r="74" spans="1:8" s="270" customFormat="1" x14ac:dyDescent="0.25">
      <c r="A74" s="400" t="s">
        <v>74</v>
      </c>
      <c r="B74" s="401" t="s">
        <v>75</v>
      </c>
      <c r="C74" s="411">
        <v>150</v>
      </c>
      <c r="D74" s="417">
        <v>18.850000000000001</v>
      </c>
      <c r="E74" s="260">
        <f t="shared" si="0"/>
        <v>12.566666666666668</v>
      </c>
      <c r="F74" s="269"/>
      <c r="G74" s="269"/>
      <c r="H74" s="269"/>
    </row>
    <row r="75" spans="1:8" s="270" customFormat="1" x14ac:dyDescent="0.25">
      <c r="A75" s="400">
        <v>3237</v>
      </c>
      <c r="B75" s="401" t="s">
        <v>59</v>
      </c>
      <c r="C75" s="411">
        <v>43059.26</v>
      </c>
      <c r="D75" s="417">
        <v>43371.95</v>
      </c>
      <c r="E75" s="260">
        <f t="shared" si="0"/>
        <v>100.72618526189254</v>
      </c>
      <c r="F75" s="269"/>
      <c r="G75" s="269"/>
      <c r="H75" s="269"/>
    </row>
    <row r="76" spans="1:8" s="270" customFormat="1" x14ac:dyDescent="0.25">
      <c r="A76" s="400">
        <v>3238</v>
      </c>
      <c r="B76" s="401" t="s">
        <v>81</v>
      </c>
      <c r="C76" s="411">
        <v>132</v>
      </c>
      <c r="D76" s="417">
        <v>132</v>
      </c>
      <c r="E76" s="260">
        <v>0</v>
      </c>
      <c r="F76" s="269"/>
      <c r="G76" s="269"/>
      <c r="H76" s="269"/>
    </row>
    <row r="77" spans="1:8" s="270" customFormat="1" x14ac:dyDescent="0.25">
      <c r="A77" s="400" t="s">
        <v>82</v>
      </c>
      <c r="B77" s="401" t="s">
        <v>60</v>
      </c>
      <c r="C77" s="411">
        <v>6700</v>
      </c>
      <c r="D77" s="417">
        <v>6836.74</v>
      </c>
      <c r="E77" s="260">
        <f t="shared" si="0"/>
        <v>102.04089552238807</v>
      </c>
      <c r="F77" s="269"/>
      <c r="G77" s="269"/>
      <c r="H77" s="269"/>
    </row>
    <row r="78" spans="1:8" s="270" customFormat="1" x14ac:dyDescent="0.25">
      <c r="A78" s="415">
        <v>329</v>
      </c>
      <c r="B78" s="416" t="s">
        <v>53</v>
      </c>
      <c r="C78" s="414">
        <f>C79+C80</f>
        <v>1582.74</v>
      </c>
      <c r="D78" s="414">
        <f>D79+D80</f>
        <v>1320.05</v>
      </c>
      <c r="E78" s="334">
        <f t="shared" ref="E78:E140" si="2">D78/C78*100</f>
        <v>83.402833061652572</v>
      </c>
      <c r="F78" s="269"/>
      <c r="G78" s="269"/>
      <c r="H78" s="269"/>
    </row>
    <row r="79" spans="1:8" s="270" customFormat="1" x14ac:dyDescent="0.25">
      <c r="A79" s="385" t="s">
        <v>85</v>
      </c>
      <c r="B79" s="401" t="s">
        <v>86</v>
      </c>
      <c r="C79" s="411">
        <v>1456.74</v>
      </c>
      <c r="D79" s="417">
        <v>1174.05</v>
      </c>
      <c r="E79" s="260">
        <f t="shared" si="2"/>
        <v>80.5943407883356</v>
      </c>
      <c r="F79" s="269"/>
      <c r="G79" s="269"/>
      <c r="H79" s="269"/>
    </row>
    <row r="80" spans="1:8" s="270" customFormat="1" x14ac:dyDescent="0.25">
      <c r="A80" s="418" t="s">
        <v>88</v>
      </c>
      <c r="B80" s="419" t="s">
        <v>53</v>
      </c>
      <c r="C80" s="411">
        <v>126</v>
      </c>
      <c r="D80" s="417">
        <v>146</v>
      </c>
      <c r="E80" s="260">
        <f t="shared" si="2"/>
        <v>115.87301587301589</v>
      </c>
      <c r="F80" s="269"/>
      <c r="G80" s="269"/>
      <c r="H80" s="269"/>
    </row>
    <row r="81" spans="1:11" s="270" customFormat="1" x14ac:dyDescent="0.25">
      <c r="A81" s="415">
        <v>38</v>
      </c>
      <c r="B81" s="420" t="s">
        <v>142</v>
      </c>
      <c r="C81" s="414">
        <v>400</v>
      </c>
      <c r="D81" s="421">
        <v>400</v>
      </c>
      <c r="E81" s="334">
        <f t="shared" si="2"/>
        <v>100</v>
      </c>
      <c r="F81" s="269"/>
      <c r="G81" s="269"/>
      <c r="H81" s="269"/>
    </row>
    <row r="82" spans="1:11" s="270" customFormat="1" x14ac:dyDescent="0.25">
      <c r="A82" s="422">
        <v>381</v>
      </c>
      <c r="B82" s="423" t="s">
        <v>48</v>
      </c>
      <c r="C82" s="411">
        <v>400</v>
      </c>
      <c r="D82" s="417">
        <v>400</v>
      </c>
      <c r="E82" s="260">
        <f t="shared" si="2"/>
        <v>100</v>
      </c>
      <c r="F82" s="269"/>
      <c r="G82" s="269"/>
      <c r="H82" s="269"/>
    </row>
    <row r="83" spans="1:11" s="270" customFormat="1" x14ac:dyDescent="0.25">
      <c r="A83" s="422">
        <v>3811</v>
      </c>
      <c r="B83" s="423" t="s">
        <v>143</v>
      </c>
      <c r="C83" s="411">
        <v>400</v>
      </c>
      <c r="D83" s="417">
        <v>400</v>
      </c>
      <c r="E83" s="260">
        <f t="shared" si="2"/>
        <v>100</v>
      </c>
      <c r="F83" s="269"/>
      <c r="G83" s="269"/>
      <c r="H83" s="269"/>
    </row>
    <row r="84" spans="1:11" s="270" customFormat="1" x14ac:dyDescent="0.25">
      <c r="A84" s="379">
        <v>42</v>
      </c>
      <c r="B84" s="391" t="s">
        <v>8</v>
      </c>
      <c r="C84" s="414">
        <v>66</v>
      </c>
      <c r="D84" s="424">
        <v>65.63</v>
      </c>
      <c r="E84" s="334">
        <f t="shared" si="2"/>
        <v>99.439393939393923</v>
      </c>
      <c r="F84" s="269"/>
      <c r="G84" s="269"/>
      <c r="H84" s="269"/>
    </row>
    <row r="85" spans="1:11" s="270" customFormat="1" x14ac:dyDescent="0.25">
      <c r="A85" s="425">
        <v>422</v>
      </c>
      <c r="B85" s="387" t="s">
        <v>45</v>
      </c>
      <c r="C85" s="411">
        <v>66</v>
      </c>
      <c r="D85" s="426">
        <v>65.63</v>
      </c>
      <c r="E85" s="260">
        <f t="shared" si="2"/>
        <v>99.439393939393923</v>
      </c>
      <c r="F85" s="269"/>
      <c r="G85" s="269"/>
      <c r="H85" s="269"/>
    </row>
    <row r="86" spans="1:11" s="270" customFormat="1" x14ac:dyDescent="0.25">
      <c r="A86" s="422">
        <v>4221</v>
      </c>
      <c r="B86" s="423" t="s">
        <v>92</v>
      </c>
      <c r="C86" s="411">
        <v>66</v>
      </c>
      <c r="D86" s="426">
        <v>65.63</v>
      </c>
      <c r="E86" s="260">
        <f t="shared" si="2"/>
        <v>99.439393939393923</v>
      </c>
      <c r="F86" s="269"/>
      <c r="G86" s="269"/>
      <c r="H86" s="269"/>
    </row>
    <row r="87" spans="1:11" s="270" customFormat="1" ht="22.5" customHeight="1" x14ac:dyDescent="0.25">
      <c r="A87" s="370" t="s">
        <v>257</v>
      </c>
      <c r="B87" s="427" t="s">
        <v>16</v>
      </c>
      <c r="C87" s="428">
        <f>C62</f>
        <v>55000</v>
      </c>
      <c r="D87" s="428">
        <f>D62</f>
        <v>54999.999999999993</v>
      </c>
      <c r="E87" s="332">
        <f t="shared" si="2"/>
        <v>99.999999999999986</v>
      </c>
      <c r="F87" s="269"/>
      <c r="G87" s="269"/>
      <c r="H87" s="269"/>
    </row>
    <row r="88" spans="1:11" s="267" customFormat="1" ht="26.25" customHeight="1" x14ac:dyDescent="0.25">
      <c r="A88" s="481" t="s">
        <v>299</v>
      </c>
      <c r="B88" s="429" t="s">
        <v>300</v>
      </c>
      <c r="C88" s="430">
        <v>36204.1</v>
      </c>
      <c r="D88" s="430">
        <f>D89</f>
        <v>35170.130000000005</v>
      </c>
      <c r="E88" s="324">
        <f>D88/C88*100</f>
        <v>97.144052745407308</v>
      </c>
      <c r="F88" s="266"/>
      <c r="G88" s="266"/>
      <c r="H88" s="266"/>
    </row>
    <row r="89" spans="1:11" s="267" customFormat="1" ht="26.25" customHeight="1" x14ac:dyDescent="0.25">
      <c r="A89" s="482">
        <v>31</v>
      </c>
      <c r="B89" s="431" t="s">
        <v>6</v>
      </c>
      <c r="C89" s="432">
        <v>36204.1</v>
      </c>
      <c r="D89" s="432">
        <f>D90+D93</f>
        <v>35170.130000000005</v>
      </c>
      <c r="E89" s="261">
        <f>D89/C89*100</f>
        <v>97.144052745407308</v>
      </c>
      <c r="F89" s="266"/>
      <c r="G89" s="266"/>
      <c r="H89" s="266"/>
    </row>
    <row r="90" spans="1:11" s="267" customFormat="1" ht="26.25" customHeight="1" x14ac:dyDescent="0.25">
      <c r="A90" s="483">
        <v>311</v>
      </c>
      <c r="B90" s="431" t="s">
        <v>46</v>
      </c>
      <c r="C90" s="432">
        <v>31204.1</v>
      </c>
      <c r="D90" s="432">
        <f>D91+D92</f>
        <v>30188.95</v>
      </c>
      <c r="E90" s="261">
        <f t="shared" ref="E90:E94" si="3">D90/C90*100</f>
        <v>96.746741614082779</v>
      </c>
      <c r="F90" s="266"/>
      <c r="G90" s="266"/>
      <c r="H90" s="266"/>
    </row>
    <row r="91" spans="1:11" s="267" customFormat="1" x14ac:dyDescent="0.25">
      <c r="A91" s="385" t="s">
        <v>301</v>
      </c>
      <c r="B91" s="388" t="s">
        <v>63</v>
      </c>
      <c r="C91" s="433">
        <v>30720.73</v>
      </c>
      <c r="D91" s="433">
        <v>29705.58</v>
      </c>
      <c r="E91" s="260">
        <f t="shared" si="3"/>
        <v>96.695553784040939</v>
      </c>
      <c r="F91" s="266"/>
      <c r="G91" s="266"/>
      <c r="H91" s="266"/>
    </row>
    <row r="92" spans="1:11" s="267" customFormat="1" x14ac:dyDescent="0.25">
      <c r="A92" s="385" t="s">
        <v>122</v>
      </c>
      <c r="B92" s="388" t="s">
        <v>123</v>
      </c>
      <c r="C92" s="433">
        <v>483.37</v>
      </c>
      <c r="D92" s="433">
        <v>483.37</v>
      </c>
      <c r="E92" s="260">
        <f t="shared" si="3"/>
        <v>100</v>
      </c>
      <c r="F92" s="266"/>
      <c r="G92" s="266"/>
      <c r="H92" s="266"/>
    </row>
    <row r="93" spans="1:11" s="267" customFormat="1" x14ac:dyDescent="0.25">
      <c r="A93" s="434" t="s">
        <v>302</v>
      </c>
      <c r="B93" s="387" t="s">
        <v>47</v>
      </c>
      <c r="C93" s="432">
        <v>5000</v>
      </c>
      <c r="D93" s="432">
        <v>4981.18</v>
      </c>
      <c r="E93" s="261">
        <f t="shared" si="3"/>
        <v>99.623599999999996</v>
      </c>
      <c r="F93" s="266"/>
      <c r="G93" s="266"/>
      <c r="H93" s="266"/>
    </row>
    <row r="94" spans="1:11" s="267" customFormat="1" x14ac:dyDescent="0.25">
      <c r="A94" s="381">
        <v>3132</v>
      </c>
      <c r="B94" s="388" t="s">
        <v>64</v>
      </c>
      <c r="C94" s="433">
        <v>5000</v>
      </c>
      <c r="D94" s="433">
        <v>4981.18</v>
      </c>
      <c r="E94" s="260">
        <f t="shared" si="3"/>
        <v>99.623599999999996</v>
      </c>
      <c r="F94" s="266"/>
      <c r="G94" s="266"/>
      <c r="H94" s="266"/>
    </row>
    <row r="95" spans="1:11" s="267" customFormat="1" x14ac:dyDescent="0.25">
      <c r="A95" s="487" t="s">
        <v>262</v>
      </c>
      <c r="B95" s="459" t="s">
        <v>24</v>
      </c>
      <c r="C95" s="491">
        <f>C88</f>
        <v>36204.1</v>
      </c>
      <c r="D95" s="491">
        <f>D88</f>
        <v>35170.130000000005</v>
      </c>
      <c r="E95" s="332">
        <f>D95/C95*100</f>
        <v>97.144052745407308</v>
      </c>
      <c r="F95" s="266"/>
      <c r="G95" s="266"/>
      <c r="H95" s="266"/>
    </row>
    <row r="96" spans="1:11" s="192" customFormat="1" x14ac:dyDescent="0.25">
      <c r="A96" s="479" t="s">
        <v>266</v>
      </c>
      <c r="B96" s="484" t="s">
        <v>267</v>
      </c>
      <c r="C96" s="435">
        <f>C149+C164+C173+C179+C195</f>
        <v>3469150.35</v>
      </c>
      <c r="D96" s="435">
        <f>D149+D164+D173+D179+D195</f>
        <v>3277093.5599999996</v>
      </c>
      <c r="E96" s="324">
        <f t="shared" si="2"/>
        <v>94.463866635241089</v>
      </c>
      <c r="F96" s="190"/>
      <c r="G96" s="190"/>
      <c r="H96" s="190"/>
      <c r="K96" s="326"/>
    </row>
    <row r="97" spans="1:12" s="192" customFormat="1" x14ac:dyDescent="0.25">
      <c r="A97" s="485">
        <v>3</v>
      </c>
      <c r="B97" s="486" t="s">
        <v>26</v>
      </c>
      <c r="C97" s="436">
        <f>C98+C108+C137</f>
        <v>1139166.8599999999</v>
      </c>
      <c r="D97" s="436">
        <f>D98+D108+D137</f>
        <v>988425.97999999986</v>
      </c>
      <c r="E97" s="333">
        <f t="shared" si="2"/>
        <v>86.767445113352409</v>
      </c>
      <c r="F97" s="190"/>
      <c r="G97" s="190"/>
      <c r="H97" s="190"/>
      <c r="J97" s="263"/>
      <c r="K97" s="326"/>
    </row>
    <row r="98" spans="1:12" s="192" customFormat="1" x14ac:dyDescent="0.25">
      <c r="A98" s="437">
        <v>31</v>
      </c>
      <c r="B98" s="438" t="s">
        <v>6</v>
      </c>
      <c r="C98" s="439">
        <f>C99+C104+C106</f>
        <v>324291.17000000004</v>
      </c>
      <c r="D98" s="439">
        <f>D99+D104+D106</f>
        <v>234304.61</v>
      </c>
      <c r="E98" s="262">
        <f t="shared" si="2"/>
        <v>72.251307366771641</v>
      </c>
      <c r="F98" s="190"/>
      <c r="G98" s="190"/>
      <c r="H98" s="190"/>
      <c r="J98" s="263"/>
      <c r="K98" s="326"/>
    </row>
    <row r="99" spans="1:12" s="192" customFormat="1" x14ac:dyDescent="0.25">
      <c r="A99" s="383">
        <v>311</v>
      </c>
      <c r="B99" s="387" t="s">
        <v>46</v>
      </c>
      <c r="C99" s="440">
        <f>C100+C101+C102+C103</f>
        <v>267016.97000000003</v>
      </c>
      <c r="D99" s="440">
        <f>D100+D101+D102+D103</f>
        <v>185728.87</v>
      </c>
      <c r="E99" s="261">
        <f t="shared" si="2"/>
        <v>69.556953627329364</v>
      </c>
      <c r="F99" s="190"/>
      <c r="G99" s="190"/>
      <c r="H99" s="190"/>
      <c r="J99" s="263"/>
      <c r="K99" s="326"/>
    </row>
    <row r="100" spans="1:12" s="183" customFormat="1" ht="15.75" customHeight="1" x14ac:dyDescent="0.25">
      <c r="A100" s="385">
        <v>3111</v>
      </c>
      <c r="B100" s="388" t="s">
        <v>63</v>
      </c>
      <c r="C100" s="441">
        <v>159120.04</v>
      </c>
      <c r="D100" s="258">
        <v>88713.17</v>
      </c>
      <c r="E100" s="260">
        <f t="shared" si="2"/>
        <v>55.75235526587349</v>
      </c>
      <c r="F100" s="192"/>
      <c r="G100" s="192"/>
      <c r="H100" s="192"/>
      <c r="J100" s="282"/>
      <c r="K100" s="327"/>
    </row>
    <row r="101" spans="1:12" s="192" customFormat="1" ht="15.75" customHeight="1" x14ac:dyDescent="0.25">
      <c r="A101" s="385" t="s">
        <v>133</v>
      </c>
      <c r="B101" s="388" t="s">
        <v>134</v>
      </c>
      <c r="C101" s="441">
        <v>4530</v>
      </c>
      <c r="D101" s="258">
        <v>4470</v>
      </c>
      <c r="E101" s="260">
        <f t="shared" si="2"/>
        <v>98.675496688741731</v>
      </c>
      <c r="J101" s="263"/>
      <c r="K101" s="326"/>
    </row>
    <row r="102" spans="1:12" x14ac:dyDescent="0.25">
      <c r="A102" s="385" t="s">
        <v>117</v>
      </c>
      <c r="B102" s="388" t="s">
        <v>118</v>
      </c>
      <c r="C102" s="441">
        <v>101314.48</v>
      </c>
      <c r="D102" s="258">
        <v>91287.27</v>
      </c>
      <c r="E102" s="260">
        <f t="shared" si="2"/>
        <v>90.102885589503117</v>
      </c>
      <c r="F102" s="196"/>
      <c r="G102" s="196"/>
      <c r="H102" s="196"/>
      <c r="J102" s="264"/>
      <c r="K102" s="328"/>
    </row>
    <row r="103" spans="1:12" x14ac:dyDescent="0.25">
      <c r="A103" s="385" t="s">
        <v>122</v>
      </c>
      <c r="B103" s="388" t="s">
        <v>123</v>
      </c>
      <c r="C103" s="441">
        <v>2052.4499999999998</v>
      </c>
      <c r="D103" s="258">
        <v>1258.43</v>
      </c>
      <c r="E103" s="260">
        <f t="shared" si="2"/>
        <v>61.313552096275195</v>
      </c>
      <c r="F103" s="196"/>
      <c r="G103" s="196"/>
      <c r="H103" s="196"/>
      <c r="K103" s="328"/>
    </row>
    <row r="104" spans="1:12" s="192" customFormat="1" ht="15.75" customHeight="1" x14ac:dyDescent="0.25">
      <c r="A104" s="383" t="s">
        <v>135</v>
      </c>
      <c r="B104" s="387" t="s">
        <v>50</v>
      </c>
      <c r="C104" s="440">
        <v>35400</v>
      </c>
      <c r="D104" s="259">
        <v>34696.43</v>
      </c>
      <c r="E104" s="261">
        <f t="shared" si="2"/>
        <v>98.012514124293787</v>
      </c>
      <c r="K104" s="263"/>
    </row>
    <row r="105" spans="1:12" x14ac:dyDescent="0.25">
      <c r="A105" s="385" t="s">
        <v>73</v>
      </c>
      <c r="B105" s="388" t="s">
        <v>50</v>
      </c>
      <c r="C105" s="441">
        <v>35400</v>
      </c>
      <c r="D105" s="258">
        <v>34696.43</v>
      </c>
      <c r="E105" s="260">
        <f t="shared" si="2"/>
        <v>98.012514124293787</v>
      </c>
      <c r="F105" s="196"/>
      <c r="G105" s="196"/>
      <c r="H105" s="196"/>
    </row>
    <row r="106" spans="1:12" x14ac:dyDescent="0.25">
      <c r="A106" s="396">
        <v>313</v>
      </c>
      <c r="B106" s="387" t="s">
        <v>47</v>
      </c>
      <c r="C106" s="440">
        <v>21874.2</v>
      </c>
      <c r="D106" s="259">
        <v>13879.31</v>
      </c>
      <c r="E106" s="261">
        <f t="shared" si="2"/>
        <v>63.450594764608525</v>
      </c>
      <c r="F106" s="196"/>
      <c r="G106" s="196"/>
      <c r="H106" s="196"/>
    </row>
    <row r="107" spans="1:12" x14ac:dyDescent="0.25">
      <c r="A107" s="381">
        <v>3132</v>
      </c>
      <c r="B107" s="388" t="s">
        <v>64</v>
      </c>
      <c r="C107" s="441">
        <v>21874.2</v>
      </c>
      <c r="D107" s="258">
        <v>13879.31</v>
      </c>
      <c r="E107" s="260">
        <f t="shared" si="2"/>
        <v>63.450594764608525</v>
      </c>
      <c r="F107" s="196"/>
      <c r="G107" s="196"/>
      <c r="H107" s="196"/>
    </row>
    <row r="108" spans="1:12" s="192" customFormat="1" ht="15.75" customHeight="1" x14ac:dyDescent="0.25">
      <c r="A108" s="379">
        <v>32</v>
      </c>
      <c r="B108" s="391" t="s">
        <v>7</v>
      </c>
      <c r="C108" s="442">
        <f t="shared" ref="C108:D108" si="4">C109+C113+C120+C130</f>
        <v>812075.68999999983</v>
      </c>
      <c r="D108" s="442">
        <f t="shared" si="4"/>
        <v>751020.79999999993</v>
      </c>
      <c r="E108" s="262">
        <f t="shared" si="2"/>
        <v>92.481625696737709</v>
      </c>
    </row>
    <row r="109" spans="1:12" x14ac:dyDescent="0.25">
      <c r="A109" s="398">
        <v>321</v>
      </c>
      <c r="B109" s="399" t="s">
        <v>51</v>
      </c>
      <c r="C109" s="443">
        <f>C110+C111+C112</f>
        <v>69255.47</v>
      </c>
      <c r="D109" s="443">
        <f>D110+D111+D112</f>
        <v>63726.759999999995</v>
      </c>
      <c r="E109" s="261">
        <f t="shared" si="2"/>
        <v>92.016933824866101</v>
      </c>
      <c r="F109" s="196"/>
      <c r="G109" s="196"/>
      <c r="H109" s="196"/>
      <c r="L109" s="264"/>
    </row>
    <row r="110" spans="1:12" x14ac:dyDescent="0.25">
      <c r="A110" s="400" t="s">
        <v>65</v>
      </c>
      <c r="B110" s="401" t="s">
        <v>66</v>
      </c>
      <c r="C110" s="363">
        <v>6685</v>
      </c>
      <c r="D110" s="258">
        <v>4547.32</v>
      </c>
      <c r="E110" s="260">
        <f t="shared" si="2"/>
        <v>68.022737471952126</v>
      </c>
      <c r="F110" s="196"/>
      <c r="G110" s="196"/>
      <c r="H110" s="196"/>
    </row>
    <row r="111" spans="1:12" x14ac:dyDescent="0.25">
      <c r="A111" s="400" t="s">
        <v>67</v>
      </c>
      <c r="B111" s="402" t="s">
        <v>55</v>
      </c>
      <c r="C111" s="363">
        <v>57189.2</v>
      </c>
      <c r="D111" s="258">
        <v>54228.31</v>
      </c>
      <c r="E111" s="260">
        <f t="shared" si="2"/>
        <v>94.822641337874984</v>
      </c>
      <c r="F111" s="196"/>
      <c r="G111" s="196"/>
      <c r="H111" s="196"/>
    </row>
    <row r="112" spans="1:12" x14ac:dyDescent="0.25">
      <c r="A112" s="400">
        <v>3213</v>
      </c>
      <c r="B112" s="402" t="s">
        <v>56</v>
      </c>
      <c r="C112" s="363">
        <v>5381.27</v>
      </c>
      <c r="D112" s="258">
        <v>4951.13</v>
      </c>
      <c r="E112" s="260">
        <f t="shared" si="2"/>
        <v>92.006719603364999</v>
      </c>
      <c r="F112" s="196"/>
      <c r="G112" s="196"/>
      <c r="H112" s="196"/>
    </row>
    <row r="113" spans="1:10" x14ac:dyDescent="0.25">
      <c r="A113" s="383">
        <v>322</v>
      </c>
      <c r="B113" s="387" t="s">
        <v>52</v>
      </c>
      <c r="C113" s="444">
        <f>C114+C115+C116+C117+C118+C119</f>
        <v>564620.43999999994</v>
      </c>
      <c r="D113" s="444">
        <f>D114+D115+D116+D117+D118+D119</f>
        <v>493947.98</v>
      </c>
      <c r="E113" s="261">
        <f t="shared" si="2"/>
        <v>87.4831913630332</v>
      </c>
      <c r="F113" s="196"/>
      <c r="G113" s="196"/>
      <c r="H113" s="196"/>
    </row>
    <row r="114" spans="1:10" s="192" customFormat="1" ht="15.75" customHeight="1" x14ac:dyDescent="0.25">
      <c r="A114" s="385" t="s">
        <v>68</v>
      </c>
      <c r="B114" s="388" t="s">
        <v>57</v>
      </c>
      <c r="C114" s="363">
        <v>24550</v>
      </c>
      <c r="D114" s="258">
        <v>24052.22</v>
      </c>
      <c r="E114" s="260">
        <f t="shared" si="2"/>
        <v>97.972382892057027</v>
      </c>
      <c r="J114" s="263"/>
    </row>
    <row r="115" spans="1:10" x14ac:dyDescent="0.25">
      <c r="A115" s="385" t="s">
        <v>124</v>
      </c>
      <c r="B115" s="388" t="s">
        <v>58</v>
      </c>
      <c r="C115" s="363">
        <v>479000</v>
      </c>
      <c r="D115" s="258">
        <v>411705.61</v>
      </c>
      <c r="E115" s="260">
        <f t="shared" si="2"/>
        <v>85.951066805845514</v>
      </c>
      <c r="F115" s="196"/>
      <c r="G115" s="196"/>
      <c r="H115" s="196"/>
    </row>
    <row r="116" spans="1:10" x14ac:dyDescent="0.25">
      <c r="A116" s="385" t="s">
        <v>69</v>
      </c>
      <c r="B116" s="388" t="s">
        <v>70</v>
      </c>
      <c r="C116" s="363">
        <v>41000</v>
      </c>
      <c r="D116" s="258">
        <v>43405.89</v>
      </c>
      <c r="E116" s="260">
        <f t="shared" si="2"/>
        <v>105.8680243902439</v>
      </c>
      <c r="F116" s="196"/>
      <c r="G116" s="196"/>
      <c r="H116" s="196"/>
      <c r="J116" s="264"/>
    </row>
    <row r="117" spans="1:10" s="183" customFormat="1" ht="15.75" customHeight="1" x14ac:dyDescent="0.25">
      <c r="A117" s="385" t="s">
        <v>71</v>
      </c>
      <c r="B117" s="445" t="s">
        <v>72</v>
      </c>
      <c r="C117" s="363">
        <v>1200</v>
      </c>
      <c r="D117" s="258">
        <v>886.94</v>
      </c>
      <c r="E117" s="260">
        <f t="shared" si="2"/>
        <v>73.911666666666676</v>
      </c>
      <c r="F117" s="192"/>
      <c r="G117" s="192"/>
      <c r="H117" s="192"/>
    </row>
    <row r="118" spans="1:10" s="192" customFormat="1" ht="15.75" customHeight="1" x14ac:dyDescent="0.25">
      <c r="A118" s="385" t="s">
        <v>127</v>
      </c>
      <c r="B118" s="445" t="s">
        <v>128</v>
      </c>
      <c r="C118" s="363">
        <v>4870.4399999999996</v>
      </c>
      <c r="D118" s="446">
        <v>3808.62</v>
      </c>
      <c r="E118" s="260">
        <f t="shared" si="2"/>
        <v>78.198684307783282</v>
      </c>
    </row>
    <row r="119" spans="1:10" x14ac:dyDescent="0.25">
      <c r="A119" s="385" t="s">
        <v>130</v>
      </c>
      <c r="B119" s="445" t="s">
        <v>131</v>
      </c>
      <c r="C119" s="363">
        <v>14000</v>
      </c>
      <c r="D119" s="258">
        <v>10088.700000000001</v>
      </c>
      <c r="E119" s="260">
        <f t="shared" si="2"/>
        <v>72.062142857142859</v>
      </c>
      <c r="F119" s="196"/>
      <c r="G119" s="196"/>
      <c r="H119" s="196"/>
    </row>
    <row r="120" spans="1:10" s="192" customFormat="1" x14ac:dyDescent="0.25">
      <c r="A120" s="398">
        <v>323</v>
      </c>
      <c r="B120" s="399" t="s">
        <v>43</v>
      </c>
      <c r="C120" s="444">
        <f>C121+C122+C123+C124+C125+C126+C127+C128+C129</f>
        <v>144418.45000000001</v>
      </c>
      <c r="D120" s="444">
        <f>D121+D122+D123+D124+D125+D126+D127+D128+D129</f>
        <v>157525.68</v>
      </c>
      <c r="E120" s="261">
        <f t="shared" si="2"/>
        <v>109.07586946127728</v>
      </c>
      <c r="F120" s="190"/>
      <c r="G120" s="190"/>
      <c r="H120" s="190"/>
      <c r="I120" s="190"/>
      <c r="J120" s="190"/>
    </row>
    <row r="121" spans="1:10" s="206" customFormat="1" x14ac:dyDescent="0.2">
      <c r="A121" s="400" t="s">
        <v>74</v>
      </c>
      <c r="B121" s="401" t="s">
        <v>75</v>
      </c>
      <c r="C121" s="363">
        <v>17150</v>
      </c>
      <c r="D121" s="258">
        <v>17496.48</v>
      </c>
      <c r="E121" s="260">
        <f t="shared" si="2"/>
        <v>102.02029154518951</v>
      </c>
      <c r="F121" s="207"/>
      <c r="G121" s="207"/>
    </row>
    <row r="122" spans="1:10" s="183" customFormat="1" ht="14.45" customHeight="1" x14ac:dyDescent="0.25">
      <c r="A122" s="400" t="s">
        <v>76</v>
      </c>
      <c r="B122" s="401" t="s">
        <v>77</v>
      </c>
      <c r="C122" s="363">
        <v>16779.68</v>
      </c>
      <c r="D122" s="258">
        <v>18284.259999999998</v>
      </c>
      <c r="E122" s="260">
        <f t="shared" si="2"/>
        <v>108.96667874476746</v>
      </c>
      <c r="F122" s="473" t="e">
        <f>SUM(#REF!)</f>
        <v>#REF!</v>
      </c>
      <c r="G122" s="474" t="e">
        <f>SUM(#REF!)</f>
        <v>#REF!</v>
      </c>
      <c r="H122" s="192">
        <f>SUM(E122:E122)</f>
        <v>108.96667874476746</v>
      </c>
    </row>
    <row r="123" spans="1:10" s="192" customFormat="1" ht="14.45" customHeight="1" x14ac:dyDescent="0.25">
      <c r="A123" s="400">
        <v>3233</v>
      </c>
      <c r="B123" s="401" t="s">
        <v>125</v>
      </c>
      <c r="C123" s="363">
        <v>2643.69</v>
      </c>
      <c r="D123" s="258">
        <v>2633.69</v>
      </c>
      <c r="E123" s="260">
        <f t="shared" si="2"/>
        <v>99.621740824378051</v>
      </c>
      <c r="F123" s="191"/>
      <c r="G123" s="191"/>
    </row>
    <row r="124" spans="1:10" ht="14.45" customHeight="1" x14ac:dyDescent="0.25">
      <c r="A124" s="400" t="s">
        <v>78</v>
      </c>
      <c r="B124" s="401" t="s">
        <v>79</v>
      </c>
      <c r="C124" s="363">
        <v>21000</v>
      </c>
      <c r="D124" s="258">
        <v>20467.05</v>
      </c>
      <c r="E124" s="260">
        <f t="shared" si="2"/>
        <v>97.462142857142851</v>
      </c>
      <c r="F124" s="197"/>
      <c r="G124" s="197"/>
    </row>
    <row r="125" spans="1:10" s="192" customFormat="1" ht="14.45" customHeight="1" x14ac:dyDescent="0.25">
      <c r="A125" s="400">
        <v>3235</v>
      </c>
      <c r="B125" s="401" t="s">
        <v>61</v>
      </c>
      <c r="C125" s="363">
        <v>4400</v>
      </c>
      <c r="D125" s="258">
        <v>4343.53</v>
      </c>
      <c r="E125" s="260">
        <f t="shared" si="2"/>
        <v>98.716590909090911</v>
      </c>
      <c r="F125" s="191"/>
      <c r="G125" s="191"/>
    </row>
    <row r="126" spans="1:10" ht="14.45" customHeight="1" x14ac:dyDescent="0.25">
      <c r="A126" s="400">
        <v>3236</v>
      </c>
      <c r="B126" s="401" t="s">
        <v>121</v>
      </c>
      <c r="C126" s="363">
        <v>36736.339999999997</v>
      </c>
      <c r="D126" s="258">
        <v>39078.68</v>
      </c>
      <c r="E126" s="260">
        <f t="shared" si="2"/>
        <v>106.37608428057885</v>
      </c>
      <c r="F126" s="197"/>
      <c r="G126" s="197"/>
    </row>
    <row r="127" spans="1:10" s="192" customFormat="1" ht="14.25" customHeight="1" x14ac:dyDescent="0.25">
      <c r="A127" s="400">
        <v>3237</v>
      </c>
      <c r="B127" s="401" t="s">
        <v>59</v>
      </c>
      <c r="C127" s="363">
        <v>2940.74</v>
      </c>
      <c r="D127" s="258">
        <v>10739.5</v>
      </c>
      <c r="E127" s="260">
        <f t="shared" si="2"/>
        <v>365.19719526377719</v>
      </c>
      <c r="F127" s="191"/>
      <c r="G127" s="191"/>
    </row>
    <row r="128" spans="1:10" s="208" customFormat="1" x14ac:dyDescent="0.2">
      <c r="A128" s="400" t="s">
        <v>80</v>
      </c>
      <c r="B128" s="401" t="s">
        <v>81</v>
      </c>
      <c r="C128" s="363">
        <v>8468</v>
      </c>
      <c r="D128" s="446">
        <v>7882.62</v>
      </c>
      <c r="E128" s="260">
        <f t="shared" si="2"/>
        <v>93.087151629664618</v>
      </c>
      <c r="F128" s="209"/>
      <c r="G128" s="209"/>
    </row>
    <row r="129" spans="1:11" s="210" customFormat="1" x14ac:dyDescent="0.25">
      <c r="A129" s="400" t="s">
        <v>82</v>
      </c>
      <c r="B129" s="401" t="s">
        <v>60</v>
      </c>
      <c r="C129" s="363">
        <v>34300</v>
      </c>
      <c r="D129" s="258">
        <v>36599.870000000003</v>
      </c>
      <c r="E129" s="260">
        <f t="shared" si="2"/>
        <v>106.70516034985424</v>
      </c>
    </row>
    <row r="130" spans="1:11" s="192" customFormat="1" x14ac:dyDescent="0.25">
      <c r="A130" s="398">
        <v>329</v>
      </c>
      <c r="B130" s="399" t="s">
        <v>53</v>
      </c>
      <c r="C130" s="444">
        <f>C131+C132+C133+C134+C135+C136</f>
        <v>33781.33</v>
      </c>
      <c r="D130" s="444">
        <f>D131+D132+D133+D134+D135+D136</f>
        <v>35820.379999999997</v>
      </c>
      <c r="E130" s="261">
        <f t="shared" si="2"/>
        <v>106.0360264086701</v>
      </c>
    </row>
    <row r="131" spans="1:11" s="183" customFormat="1" ht="31.5" x14ac:dyDescent="0.25">
      <c r="A131" s="400" t="s">
        <v>83</v>
      </c>
      <c r="B131" s="402" t="s">
        <v>84</v>
      </c>
      <c r="C131" s="363">
        <v>12600</v>
      </c>
      <c r="D131" s="258">
        <v>12168.7</v>
      </c>
      <c r="E131" s="260">
        <f t="shared" si="2"/>
        <v>96.576984126984129</v>
      </c>
      <c r="F131" s="192"/>
      <c r="G131" s="192"/>
      <c r="H131" s="192"/>
    </row>
    <row r="132" spans="1:11" s="192" customFormat="1" x14ac:dyDescent="0.25">
      <c r="A132" s="400">
        <v>3292</v>
      </c>
      <c r="B132" s="402" t="s">
        <v>126</v>
      </c>
      <c r="C132" s="363">
        <v>11543.97</v>
      </c>
      <c r="D132" s="258">
        <v>12493.94</v>
      </c>
      <c r="E132" s="260">
        <f t="shared" si="2"/>
        <v>108.22914473963465</v>
      </c>
    </row>
    <row r="133" spans="1:11" x14ac:dyDescent="0.25">
      <c r="A133" s="400" t="s">
        <v>85</v>
      </c>
      <c r="B133" s="401" t="s">
        <v>86</v>
      </c>
      <c r="C133" s="363">
        <v>3543.26</v>
      </c>
      <c r="D133" s="258">
        <v>6283.09</v>
      </c>
      <c r="E133" s="260">
        <f t="shared" si="2"/>
        <v>177.32511867602153</v>
      </c>
    </row>
    <row r="134" spans="1:11" s="211" customFormat="1" x14ac:dyDescent="0.2">
      <c r="A134" s="400">
        <v>3294</v>
      </c>
      <c r="B134" s="401" t="s">
        <v>132</v>
      </c>
      <c r="C134" s="363">
        <v>1815.81</v>
      </c>
      <c r="D134" s="258">
        <v>1815.81</v>
      </c>
      <c r="E134" s="260">
        <f t="shared" si="2"/>
        <v>100</v>
      </c>
    </row>
    <row r="135" spans="1:11" s="211" customFormat="1" x14ac:dyDescent="0.2">
      <c r="A135" s="447">
        <v>3295</v>
      </c>
      <c r="B135" s="419" t="s">
        <v>87</v>
      </c>
      <c r="C135" s="363">
        <v>904.29</v>
      </c>
      <c r="D135" s="448">
        <v>910.96</v>
      </c>
      <c r="E135" s="260">
        <f t="shared" si="2"/>
        <v>100.73759524046491</v>
      </c>
    </row>
    <row r="136" spans="1:11" s="211" customFormat="1" x14ac:dyDescent="0.2">
      <c r="A136" s="447" t="s">
        <v>88</v>
      </c>
      <c r="B136" s="419" t="s">
        <v>53</v>
      </c>
      <c r="C136" s="363">
        <v>3374</v>
      </c>
      <c r="D136" s="449">
        <v>2147.88</v>
      </c>
      <c r="E136" s="260">
        <f t="shared" si="2"/>
        <v>63.659751037344407</v>
      </c>
    </row>
    <row r="137" spans="1:11" s="212" customFormat="1" x14ac:dyDescent="0.2">
      <c r="A137" s="379">
        <v>34</v>
      </c>
      <c r="B137" s="391" t="s">
        <v>10</v>
      </c>
      <c r="C137" s="262">
        <v>2800</v>
      </c>
      <c r="D137" s="262">
        <v>3100.57</v>
      </c>
      <c r="E137" s="262">
        <f t="shared" si="2"/>
        <v>110.73464285714287</v>
      </c>
      <c r="F137" s="211"/>
      <c r="G137" s="211"/>
      <c r="H137" s="211"/>
    </row>
    <row r="138" spans="1:11" s="212" customFormat="1" x14ac:dyDescent="0.2">
      <c r="A138" s="398">
        <v>343</v>
      </c>
      <c r="B138" s="399" t="s">
        <v>54</v>
      </c>
      <c r="C138" s="444">
        <v>2800</v>
      </c>
      <c r="D138" s="259">
        <v>3100.57</v>
      </c>
      <c r="E138" s="261">
        <f t="shared" si="2"/>
        <v>110.73464285714287</v>
      </c>
      <c r="F138" s="211"/>
      <c r="G138" s="211"/>
      <c r="H138" s="211"/>
    </row>
    <row r="139" spans="1:11" s="212" customFormat="1" ht="15.75" customHeight="1" x14ac:dyDescent="0.2">
      <c r="A139" s="400" t="s">
        <v>89</v>
      </c>
      <c r="B139" s="401" t="s">
        <v>90</v>
      </c>
      <c r="C139" s="363">
        <v>2800</v>
      </c>
      <c r="D139" s="258">
        <v>3100.57</v>
      </c>
      <c r="E139" s="260">
        <f t="shared" si="2"/>
        <v>110.73464285714287</v>
      </c>
      <c r="F139" s="211"/>
      <c r="G139" s="211"/>
      <c r="H139" s="211"/>
    </row>
    <row r="140" spans="1:11" s="212" customFormat="1" ht="15.75" customHeight="1" x14ac:dyDescent="0.2">
      <c r="A140" s="450" t="s">
        <v>148</v>
      </c>
      <c r="B140" s="451" t="s">
        <v>11</v>
      </c>
      <c r="C140" s="452">
        <f>C141+C146</f>
        <v>226162.28</v>
      </c>
      <c r="D140" s="369">
        <f>D141+D146</f>
        <v>203815.83</v>
      </c>
      <c r="E140" s="333">
        <f t="shared" si="2"/>
        <v>90.119285143393483</v>
      </c>
      <c r="F140" s="211"/>
      <c r="G140" s="211"/>
      <c r="H140" s="211"/>
    </row>
    <row r="141" spans="1:11" s="192" customFormat="1" x14ac:dyDescent="0.25">
      <c r="A141" s="379">
        <v>42</v>
      </c>
      <c r="B141" s="391" t="s">
        <v>8</v>
      </c>
      <c r="C141" s="442">
        <v>129322.28</v>
      </c>
      <c r="D141" s="442">
        <f>D142</f>
        <v>132830.18</v>
      </c>
      <c r="E141" s="262">
        <f t="shared" ref="E141:E160" si="5">D141/C141*100</f>
        <v>102.71252563750035</v>
      </c>
    </row>
    <row r="142" spans="1:11" s="192" customFormat="1" x14ac:dyDescent="0.25">
      <c r="A142" s="383">
        <v>422</v>
      </c>
      <c r="B142" s="387" t="s">
        <v>45</v>
      </c>
      <c r="C142" s="443">
        <f>C143+C144+C145</f>
        <v>129322.28000000001</v>
      </c>
      <c r="D142" s="443">
        <f>D143+D144+D145</f>
        <v>132830.18</v>
      </c>
      <c r="E142" s="261">
        <f t="shared" si="5"/>
        <v>102.71252563750035</v>
      </c>
      <c r="K142" s="263"/>
    </row>
    <row r="143" spans="1:11" s="192" customFormat="1" x14ac:dyDescent="0.25">
      <c r="A143" s="385" t="s">
        <v>91</v>
      </c>
      <c r="B143" s="388" t="s">
        <v>92</v>
      </c>
      <c r="C143" s="453">
        <v>1336.94</v>
      </c>
      <c r="D143" s="258">
        <v>1921.78</v>
      </c>
      <c r="E143" s="260">
        <f t="shared" si="5"/>
        <v>143.74467066584887</v>
      </c>
    </row>
    <row r="144" spans="1:11" s="192" customFormat="1" x14ac:dyDescent="0.25">
      <c r="A144" s="385" t="s">
        <v>149</v>
      </c>
      <c r="B144" s="388" t="s">
        <v>114</v>
      </c>
      <c r="C144" s="453">
        <v>127585.35</v>
      </c>
      <c r="D144" s="258">
        <v>130508.41</v>
      </c>
      <c r="E144" s="260">
        <f t="shared" si="5"/>
        <v>102.29106241429757</v>
      </c>
    </row>
    <row r="145" spans="1:11" s="192" customFormat="1" x14ac:dyDescent="0.25">
      <c r="A145" s="385" t="s">
        <v>150</v>
      </c>
      <c r="B145" s="388" t="s">
        <v>298</v>
      </c>
      <c r="C145" s="453">
        <v>399.99</v>
      </c>
      <c r="D145" s="453">
        <v>399.99</v>
      </c>
      <c r="E145" s="260">
        <f t="shared" si="5"/>
        <v>100</v>
      </c>
    </row>
    <row r="146" spans="1:11" s="192" customFormat="1" x14ac:dyDescent="0.25">
      <c r="A146" s="454" t="s">
        <v>155</v>
      </c>
      <c r="B146" s="455" t="s">
        <v>158</v>
      </c>
      <c r="C146" s="442">
        <v>96840</v>
      </c>
      <c r="D146" s="456">
        <v>70985.649999999994</v>
      </c>
      <c r="E146" s="262">
        <f t="shared" si="5"/>
        <v>73.301992978108217</v>
      </c>
    </row>
    <row r="147" spans="1:11" s="192" customFormat="1" x14ac:dyDescent="0.25">
      <c r="A147" s="385" t="s">
        <v>156</v>
      </c>
      <c r="B147" s="388" t="s">
        <v>159</v>
      </c>
      <c r="C147" s="453">
        <v>96840</v>
      </c>
      <c r="D147" s="258">
        <v>70985.649999999994</v>
      </c>
      <c r="E147" s="260">
        <f t="shared" si="5"/>
        <v>73.301992978108217</v>
      </c>
    </row>
    <row r="148" spans="1:11" s="192" customFormat="1" x14ac:dyDescent="0.25">
      <c r="A148" s="385" t="s">
        <v>157</v>
      </c>
      <c r="B148" s="388" t="s">
        <v>159</v>
      </c>
      <c r="C148" s="457">
        <v>96840</v>
      </c>
      <c r="D148" s="458">
        <v>70985.649999999994</v>
      </c>
      <c r="E148" s="260">
        <f t="shared" si="5"/>
        <v>73.301992978108217</v>
      </c>
    </row>
    <row r="149" spans="1:11" s="289" customFormat="1" x14ac:dyDescent="0.25">
      <c r="A149" s="288" t="s">
        <v>258</v>
      </c>
      <c r="B149" s="459" t="s">
        <v>31</v>
      </c>
      <c r="C149" s="297">
        <f>C97+C140</f>
        <v>1365329.14</v>
      </c>
      <c r="D149" s="297">
        <f>D97+D140</f>
        <v>1192241.8099999998</v>
      </c>
      <c r="E149" s="332">
        <f t="shared" si="5"/>
        <v>87.322666386509553</v>
      </c>
    </row>
    <row r="150" spans="1:11" s="291" customFormat="1" x14ac:dyDescent="0.25">
      <c r="A150" s="227">
        <v>3</v>
      </c>
      <c r="B150" s="229" t="s">
        <v>26</v>
      </c>
      <c r="C150" s="238">
        <f>C151</f>
        <v>2044477.24</v>
      </c>
      <c r="D150" s="238">
        <f>D151+D161</f>
        <v>2030954.38</v>
      </c>
      <c r="E150" s="333">
        <f t="shared" si="5"/>
        <v>99.338566371127712</v>
      </c>
      <c r="F150" s="290"/>
      <c r="G150" s="290"/>
      <c r="H150" s="290"/>
    </row>
    <row r="151" spans="1:11" s="291" customFormat="1" x14ac:dyDescent="0.25">
      <c r="A151" s="106">
        <v>31</v>
      </c>
      <c r="B151" s="61" t="s">
        <v>6</v>
      </c>
      <c r="C151" s="62">
        <f>C152+C157+C159</f>
        <v>2044477.24</v>
      </c>
      <c r="D151" s="62">
        <f>D152+D157+D159</f>
        <v>2029501.7799999998</v>
      </c>
      <c r="E151" s="262">
        <f t="shared" si="5"/>
        <v>99.267516423905008</v>
      </c>
      <c r="F151" s="290"/>
      <c r="G151" s="290"/>
      <c r="H151" s="290"/>
    </row>
    <row r="152" spans="1:11" s="291" customFormat="1" x14ac:dyDescent="0.25">
      <c r="A152" s="283">
        <v>311</v>
      </c>
      <c r="B152" s="9" t="s">
        <v>46</v>
      </c>
      <c r="C152" s="77">
        <f>C153+C154+C155+C156</f>
        <v>1726477.24</v>
      </c>
      <c r="D152" s="77">
        <f t="shared" ref="D152" si="6">D153+D154+D155+D156</f>
        <v>1712087.74</v>
      </c>
      <c r="E152" s="261">
        <f t="shared" si="5"/>
        <v>99.166539838080922</v>
      </c>
      <c r="F152" s="290"/>
      <c r="G152" s="290"/>
      <c r="H152" s="290"/>
    </row>
    <row r="153" spans="1:11" s="292" customFormat="1" ht="15.75" customHeight="1" x14ac:dyDescent="0.25">
      <c r="A153" s="284">
        <v>3111</v>
      </c>
      <c r="B153" s="14" t="s">
        <v>63</v>
      </c>
      <c r="C153" s="33">
        <v>1519279.27</v>
      </c>
      <c r="D153" s="320">
        <v>1549915.75</v>
      </c>
      <c r="E153" s="260">
        <f t="shared" si="5"/>
        <v>102.01651405406196</v>
      </c>
      <c r="F153" s="291"/>
      <c r="G153" s="291"/>
      <c r="H153" s="291"/>
      <c r="I153" s="329"/>
      <c r="J153" s="329"/>
      <c r="K153" s="329"/>
    </row>
    <row r="154" spans="1:11" s="292" customFormat="1" ht="15.75" customHeight="1" x14ac:dyDescent="0.25">
      <c r="A154" s="284" t="s">
        <v>133</v>
      </c>
      <c r="B154" s="14" t="s">
        <v>134</v>
      </c>
      <c r="C154" s="33">
        <v>4900</v>
      </c>
      <c r="D154" s="320">
        <v>4900</v>
      </c>
      <c r="E154" s="260">
        <f t="shared" si="5"/>
        <v>100</v>
      </c>
      <c r="F154" s="291"/>
      <c r="G154" s="291"/>
      <c r="H154" s="291"/>
      <c r="I154" s="329"/>
      <c r="J154" s="329"/>
      <c r="K154" s="329"/>
    </row>
    <row r="155" spans="1:11" s="294" customFormat="1" x14ac:dyDescent="0.25">
      <c r="A155" s="284" t="s">
        <v>117</v>
      </c>
      <c r="B155" s="14" t="s">
        <v>118</v>
      </c>
      <c r="C155" s="33">
        <v>175685.52</v>
      </c>
      <c r="D155" s="320">
        <v>130555.54</v>
      </c>
      <c r="E155" s="260">
        <f t="shared" si="5"/>
        <v>74.312066241998778</v>
      </c>
      <c r="F155" s="293"/>
      <c r="G155" s="293"/>
      <c r="H155" s="293"/>
      <c r="I155" s="331"/>
      <c r="J155" s="331"/>
      <c r="K155" s="329"/>
    </row>
    <row r="156" spans="1:11" s="294" customFormat="1" x14ac:dyDescent="0.25">
      <c r="A156" s="284" t="s">
        <v>122</v>
      </c>
      <c r="B156" s="14" t="s">
        <v>123</v>
      </c>
      <c r="C156" s="33">
        <v>26612.45</v>
      </c>
      <c r="D156" s="320">
        <v>26716.45</v>
      </c>
      <c r="E156" s="260">
        <f t="shared" si="5"/>
        <v>100.39079453413721</v>
      </c>
      <c r="F156" s="293"/>
      <c r="G156" s="293"/>
      <c r="H156" s="293"/>
      <c r="I156" s="331"/>
      <c r="J156" s="331"/>
      <c r="K156" s="329"/>
    </row>
    <row r="157" spans="1:11" s="291" customFormat="1" ht="15.75" customHeight="1" x14ac:dyDescent="0.25">
      <c r="A157" s="283" t="s">
        <v>135</v>
      </c>
      <c r="B157" s="9" t="s">
        <v>50</v>
      </c>
      <c r="C157" s="77">
        <v>40000</v>
      </c>
      <c r="D157" s="319">
        <v>39986.44</v>
      </c>
      <c r="E157" s="261">
        <f>D157/C157*100</f>
        <v>99.966099999999997</v>
      </c>
      <c r="I157" s="330"/>
      <c r="J157" s="330"/>
      <c r="K157" s="329"/>
    </row>
    <row r="158" spans="1:11" s="294" customFormat="1" x14ac:dyDescent="0.25">
      <c r="A158" s="284" t="s">
        <v>73</v>
      </c>
      <c r="B158" s="14" t="s">
        <v>50</v>
      </c>
      <c r="C158" s="33">
        <v>40000</v>
      </c>
      <c r="D158" s="320">
        <v>39986.44</v>
      </c>
      <c r="E158" s="260">
        <f t="shared" si="5"/>
        <v>99.966099999999997</v>
      </c>
      <c r="F158" s="293"/>
      <c r="G158" s="293"/>
      <c r="H158" s="293"/>
      <c r="I158" s="331"/>
      <c r="J158" s="331"/>
      <c r="K158" s="329"/>
    </row>
    <row r="159" spans="1:11" s="294" customFormat="1" x14ac:dyDescent="0.25">
      <c r="A159" s="11">
        <v>313</v>
      </c>
      <c r="B159" s="9" t="s">
        <v>47</v>
      </c>
      <c r="C159" s="77">
        <v>278000</v>
      </c>
      <c r="D159" s="319">
        <f>D160</f>
        <v>277427.59999999998</v>
      </c>
      <c r="E159" s="261">
        <f t="shared" si="5"/>
        <v>99.794100719424449</v>
      </c>
      <c r="F159" s="293"/>
      <c r="G159" s="293"/>
      <c r="H159" s="293"/>
      <c r="I159" s="331"/>
      <c r="J159" s="331"/>
      <c r="K159" s="329"/>
    </row>
    <row r="160" spans="1:11" s="294" customFormat="1" x14ac:dyDescent="0.25">
      <c r="A160" s="35">
        <v>3132</v>
      </c>
      <c r="B160" s="14" t="s">
        <v>64</v>
      </c>
      <c r="C160" s="33">
        <v>278000</v>
      </c>
      <c r="D160" s="320">
        <v>277427.59999999998</v>
      </c>
      <c r="E160" s="260">
        <f t="shared" si="5"/>
        <v>99.794100719424449</v>
      </c>
      <c r="F160" s="293"/>
      <c r="G160" s="293"/>
      <c r="H160" s="293"/>
      <c r="I160" s="331"/>
      <c r="J160" s="331"/>
      <c r="K160" s="329"/>
    </row>
    <row r="161" spans="1:12" s="294" customFormat="1" x14ac:dyDescent="0.25">
      <c r="A161" s="106" t="s">
        <v>119</v>
      </c>
      <c r="B161" s="61" t="s">
        <v>7</v>
      </c>
      <c r="C161" s="365">
        <v>0</v>
      </c>
      <c r="D161" s="366">
        <v>1452.6</v>
      </c>
      <c r="E161" s="262">
        <v>0</v>
      </c>
      <c r="F161" s="293"/>
      <c r="G161" s="293"/>
      <c r="H161" s="293"/>
      <c r="I161" s="331"/>
      <c r="J161" s="331"/>
      <c r="K161" s="329"/>
    </row>
    <row r="162" spans="1:12" s="294" customFormat="1" x14ac:dyDescent="0.25">
      <c r="A162" s="35" t="s">
        <v>250</v>
      </c>
      <c r="B162" s="399" t="s">
        <v>43</v>
      </c>
      <c r="C162" s="33">
        <v>0</v>
      </c>
      <c r="D162" s="320">
        <v>1452.6</v>
      </c>
      <c r="E162" s="260">
        <v>0</v>
      </c>
      <c r="F162" s="293"/>
      <c r="G162" s="293"/>
      <c r="H162" s="293"/>
      <c r="I162" s="331"/>
      <c r="J162" s="331"/>
      <c r="K162" s="329"/>
    </row>
    <row r="163" spans="1:12" s="294" customFormat="1" x14ac:dyDescent="0.25">
      <c r="A163" s="35" t="s">
        <v>80</v>
      </c>
      <c r="B163" s="14" t="s">
        <v>81</v>
      </c>
      <c r="C163" s="33">
        <v>0</v>
      </c>
      <c r="D163" s="320">
        <v>1452.6</v>
      </c>
      <c r="E163" s="260">
        <v>0</v>
      </c>
      <c r="F163" s="293"/>
      <c r="G163" s="293"/>
      <c r="H163" s="293"/>
      <c r="I163" s="331"/>
      <c r="J163" s="331"/>
      <c r="K163" s="329"/>
    </row>
    <row r="164" spans="1:12" s="289" customFormat="1" x14ac:dyDescent="0.25">
      <c r="A164" s="487" t="s">
        <v>262</v>
      </c>
      <c r="B164" s="459" t="s">
        <v>24</v>
      </c>
      <c r="C164" s="303">
        <f>C151</f>
        <v>2044477.24</v>
      </c>
      <c r="D164" s="303">
        <f>D150</f>
        <v>2030954.38</v>
      </c>
      <c r="E164" s="332">
        <f t="shared" ref="E164:E196" si="7">D164/C164*100</f>
        <v>99.338566371127712</v>
      </c>
      <c r="J164" s="295"/>
      <c r="K164" s="295"/>
    </row>
    <row r="165" spans="1:12" s="289" customFormat="1" x14ac:dyDescent="0.25">
      <c r="A165" s="227">
        <v>3</v>
      </c>
      <c r="B165" s="229" t="s">
        <v>26</v>
      </c>
      <c r="C165" s="304">
        <v>329.56</v>
      </c>
      <c r="D165" s="304">
        <f>D166</f>
        <v>929.56</v>
      </c>
      <c r="E165" s="333">
        <f t="shared" si="7"/>
        <v>282.06092972448113</v>
      </c>
    </row>
    <row r="166" spans="1:12" s="289" customFormat="1" x14ac:dyDescent="0.25">
      <c r="A166" s="106">
        <v>32</v>
      </c>
      <c r="B166" s="61" t="s">
        <v>7</v>
      </c>
      <c r="C166" s="84">
        <v>329.56</v>
      </c>
      <c r="D166" s="84">
        <f>D167+D169+D171</f>
        <v>929.56</v>
      </c>
      <c r="E166" s="262">
        <f t="shared" si="7"/>
        <v>282.06092972448113</v>
      </c>
    </row>
    <row r="167" spans="1:12" s="289" customFormat="1" x14ac:dyDescent="0.25">
      <c r="A167" s="285">
        <v>322</v>
      </c>
      <c r="B167" s="73" t="s">
        <v>52</v>
      </c>
      <c r="C167" s="95">
        <v>329.56</v>
      </c>
      <c r="D167" s="368">
        <v>329.56</v>
      </c>
      <c r="E167" s="261">
        <f t="shared" si="7"/>
        <v>100</v>
      </c>
    </row>
    <row r="168" spans="1:12" s="289" customFormat="1" x14ac:dyDescent="0.25">
      <c r="A168" s="44">
        <v>3225</v>
      </c>
      <c r="B168" s="83" t="s">
        <v>128</v>
      </c>
      <c r="C168" s="93">
        <v>329.56</v>
      </c>
      <c r="D168" s="321">
        <v>329.56</v>
      </c>
      <c r="E168" s="260">
        <f t="shared" si="7"/>
        <v>100</v>
      </c>
    </row>
    <row r="169" spans="1:12" s="289" customFormat="1" x14ac:dyDescent="0.25">
      <c r="A169" s="285">
        <v>323</v>
      </c>
      <c r="B169" s="367" t="s">
        <v>43</v>
      </c>
      <c r="C169" s="95">
        <v>0</v>
      </c>
      <c r="D169" s="368">
        <v>213.93</v>
      </c>
      <c r="E169" s="261">
        <v>0</v>
      </c>
      <c r="L169" s="295"/>
    </row>
    <row r="170" spans="1:12" s="289" customFormat="1" x14ac:dyDescent="0.25">
      <c r="A170" s="44">
        <v>3239</v>
      </c>
      <c r="B170" s="83" t="s">
        <v>60</v>
      </c>
      <c r="C170" s="93">
        <v>0</v>
      </c>
      <c r="D170" s="321">
        <v>213.93</v>
      </c>
      <c r="E170" s="260">
        <v>0</v>
      </c>
    </row>
    <row r="171" spans="1:12" s="289" customFormat="1" x14ac:dyDescent="0.25">
      <c r="A171" s="285">
        <v>329</v>
      </c>
      <c r="B171" s="367" t="s">
        <v>53</v>
      </c>
      <c r="C171" s="95">
        <v>0</v>
      </c>
      <c r="D171" s="368">
        <v>386.07</v>
      </c>
      <c r="E171" s="261">
        <v>0</v>
      </c>
    </row>
    <row r="172" spans="1:12" s="289" customFormat="1" x14ac:dyDescent="0.25">
      <c r="A172" s="44">
        <v>3299</v>
      </c>
      <c r="B172" s="83" t="s">
        <v>53</v>
      </c>
      <c r="C172" s="93">
        <v>0</v>
      </c>
      <c r="D172" s="321">
        <v>386.07</v>
      </c>
      <c r="E172" s="260">
        <v>0</v>
      </c>
    </row>
    <row r="173" spans="1:12" s="289" customFormat="1" x14ac:dyDescent="0.25">
      <c r="A173" s="487" t="s">
        <v>263</v>
      </c>
      <c r="B173" s="459" t="s">
        <v>32</v>
      </c>
      <c r="C173" s="303">
        <v>329.56</v>
      </c>
      <c r="D173" s="303">
        <f>D165</f>
        <v>929.56</v>
      </c>
      <c r="E173" s="332">
        <f t="shared" si="7"/>
        <v>282.06092972448113</v>
      </c>
    </row>
    <row r="174" spans="1:12" s="289" customFormat="1" x14ac:dyDescent="0.25">
      <c r="A174" s="236" t="s">
        <v>148</v>
      </c>
      <c r="B174" s="229" t="s">
        <v>235</v>
      </c>
      <c r="C174" s="304">
        <v>4672.29</v>
      </c>
      <c r="D174" s="304">
        <f>D175</f>
        <v>2023.1499999999999</v>
      </c>
      <c r="E174" s="333">
        <f t="shared" si="7"/>
        <v>43.301036536687576</v>
      </c>
    </row>
    <row r="175" spans="1:12" s="289" customFormat="1" x14ac:dyDescent="0.25">
      <c r="A175" s="106">
        <v>42</v>
      </c>
      <c r="B175" s="61" t="s">
        <v>8</v>
      </c>
      <c r="C175" s="84">
        <v>4672.29</v>
      </c>
      <c r="D175" s="488">
        <f>D176</f>
        <v>2023.1499999999999</v>
      </c>
      <c r="E175" s="262">
        <f t="shared" si="7"/>
        <v>43.301036536687576</v>
      </c>
    </row>
    <row r="176" spans="1:12" s="289" customFormat="1" x14ac:dyDescent="0.25">
      <c r="A176" s="283">
        <v>422</v>
      </c>
      <c r="B176" s="9" t="s">
        <v>45</v>
      </c>
      <c r="C176" s="95">
        <v>4672.29</v>
      </c>
      <c r="D176" s="368">
        <f>D177+D178</f>
        <v>2023.1499999999999</v>
      </c>
      <c r="E176" s="261">
        <f t="shared" si="7"/>
        <v>43.301036536687576</v>
      </c>
    </row>
    <row r="177" spans="1:15" s="289" customFormat="1" x14ac:dyDescent="0.25">
      <c r="A177" s="284" t="s">
        <v>91</v>
      </c>
      <c r="B177" s="14" t="s">
        <v>92</v>
      </c>
      <c r="C177" s="93">
        <v>0</v>
      </c>
      <c r="D177" s="321">
        <v>72.28</v>
      </c>
      <c r="E177" s="260">
        <v>0</v>
      </c>
    </row>
    <row r="178" spans="1:15" s="289" customFormat="1" x14ac:dyDescent="0.25">
      <c r="A178" s="284" t="s">
        <v>149</v>
      </c>
      <c r="B178" s="14" t="s">
        <v>114</v>
      </c>
      <c r="C178" s="93">
        <v>4672.29</v>
      </c>
      <c r="D178" s="321">
        <v>1950.87</v>
      </c>
      <c r="E178" s="260">
        <f t="shared" si="7"/>
        <v>41.754043520415038</v>
      </c>
    </row>
    <row r="179" spans="1:15" s="289" customFormat="1" x14ac:dyDescent="0.25">
      <c r="A179" s="489" t="s">
        <v>264</v>
      </c>
      <c r="B179" s="18" t="s">
        <v>161</v>
      </c>
      <c r="C179" s="303">
        <v>4672.29</v>
      </c>
      <c r="D179" s="303">
        <f>D174</f>
        <v>2023.1499999999999</v>
      </c>
      <c r="E179" s="332">
        <f t="shared" si="7"/>
        <v>43.301036536687576</v>
      </c>
    </row>
    <row r="180" spans="1:15" s="289" customFormat="1" x14ac:dyDescent="0.25">
      <c r="A180" s="227">
        <v>3</v>
      </c>
      <c r="B180" s="229" t="s">
        <v>26</v>
      </c>
      <c r="C180" s="304">
        <f>C181+C187</f>
        <v>54342.12</v>
      </c>
      <c r="D180" s="304">
        <f>D181+D187</f>
        <v>50944.659999999996</v>
      </c>
      <c r="E180" s="333">
        <f t="shared" si="7"/>
        <v>93.748017191820992</v>
      </c>
      <c r="K180" s="295"/>
    </row>
    <row r="181" spans="1:15" s="289" customFormat="1" x14ac:dyDescent="0.25">
      <c r="A181" s="106">
        <v>31</v>
      </c>
      <c r="B181" s="61" t="s">
        <v>6</v>
      </c>
      <c r="C181" s="84">
        <f>C182+C185</f>
        <v>48455.76</v>
      </c>
      <c r="D181" s="84">
        <f>D182+D185</f>
        <v>44425.229999999996</v>
      </c>
      <c r="E181" s="262">
        <f t="shared" si="7"/>
        <v>91.682041515807398</v>
      </c>
      <c r="K181" s="295"/>
    </row>
    <row r="182" spans="1:15" s="289" customFormat="1" x14ac:dyDescent="0.25">
      <c r="A182" s="283">
        <v>311</v>
      </c>
      <c r="B182" s="9" t="s">
        <v>46</v>
      </c>
      <c r="C182" s="95">
        <v>42469.96</v>
      </c>
      <c r="D182" s="95">
        <f>D183+D184</f>
        <v>38346.46</v>
      </c>
      <c r="E182" s="261">
        <f t="shared" si="7"/>
        <v>90.290784356754756</v>
      </c>
      <c r="I182" s="295"/>
      <c r="K182" s="295"/>
    </row>
    <row r="183" spans="1:15" s="289" customFormat="1" x14ac:dyDescent="0.25">
      <c r="A183" s="284">
        <v>3111</v>
      </c>
      <c r="B183" s="14" t="s">
        <v>63</v>
      </c>
      <c r="C183" s="93">
        <v>42469.96</v>
      </c>
      <c r="D183" s="321">
        <v>37552.44</v>
      </c>
      <c r="E183" s="260">
        <f t="shared" si="7"/>
        <v>88.421180523833797</v>
      </c>
      <c r="I183" s="295"/>
      <c r="J183" s="295"/>
      <c r="K183" s="295"/>
      <c r="L183" s="295"/>
      <c r="M183" s="295"/>
      <c r="N183" s="295"/>
      <c r="O183" s="295"/>
    </row>
    <row r="184" spans="1:15" s="289" customFormat="1" x14ac:dyDescent="0.25">
      <c r="A184" s="284" t="s">
        <v>122</v>
      </c>
      <c r="B184" s="14" t="s">
        <v>123</v>
      </c>
      <c r="C184" s="93">
        <v>0</v>
      </c>
      <c r="D184" s="321">
        <v>794.02</v>
      </c>
      <c r="E184" s="260">
        <v>0</v>
      </c>
      <c r="I184" s="295"/>
      <c r="J184" s="295"/>
      <c r="K184" s="295"/>
      <c r="L184" s="295"/>
      <c r="M184" s="295"/>
      <c r="N184" s="295"/>
      <c r="O184" s="295"/>
    </row>
    <row r="185" spans="1:15" s="289" customFormat="1" x14ac:dyDescent="0.25">
      <c r="A185" s="11">
        <v>313</v>
      </c>
      <c r="B185" s="9" t="s">
        <v>47</v>
      </c>
      <c r="C185" s="95">
        <v>5985.8</v>
      </c>
      <c r="D185" s="368">
        <v>6078.77</v>
      </c>
      <c r="E185" s="261">
        <f t="shared" si="7"/>
        <v>101.55317584951051</v>
      </c>
      <c r="I185" s="295"/>
      <c r="J185" s="295"/>
      <c r="K185" s="295"/>
      <c r="L185" s="295"/>
      <c r="M185" s="295"/>
      <c r="N185" s="295"/>
      <c r="O185" s="295"/>
    </row>
    <row r="186" spans="1:15" s="289" customFormat="1" x14ac:dyDescent="0.25">
      <c r="A186" s="35">
        <v>3132</v>
      </c>
      <c r="B186" s="14" t="s">
        <v>64</v>
      </c>
      <c r="C186" s="93">
        <v>5985.8</v>
      </c>
      <c r="D186" s="321">
        <v>6078.77</v>
      </c>
      <c r="E186" s="260">
        <f t="shared" si="7"/>
        <v>101.55317584951051</v>
      </c>
      <c r="I186" s="295"/>
      <c r="J186" s="295"/>
      <c r="K186" s="295"/>
      <c r="L186" s="295"/>
      <c r="M186" s="295"/>
      <c r="N186" s="295"/>
      <c r="O186" s="295"/>
    </row>
    <row r="187" spans="1:15" s="289" customFormat="1" x14ac:dyDescent="0.25">
      <c r="A187" s="106">
        <v>32</v>
      </c>
      <c r="B187" s="61" t="s">
        <v>7</v>
      </c>
      <c r="C187" s="84">
        <f>C188+C190+C193</f>
        <v>5886.3600000000006</v>
      </c>
      <c r="D187" s="84">
        <f>D188+D190+D193</f>
        <v>6519.43</v>
      </c>
      <c r="E187" s="262">
        <f t="shared" si="7"/>
        <v>110.75486378678843</v>
      </c>
      <c r="I187" s="295"/>
      <c r="J187" s="295"/>
      <c r="K187" s="295"/>
      <c r="L187" s="295"/>
      <c r="M187" s="295"/>
      <c r="N187" s="295"/>
      <c r="O187" s="295"/>
    </row>
    <row r="188" spans="1:15" s="289" customFormat="1" x14ac:dyDescent="0.25">
      <c r="A188" s="286" t="s">
        <v>282</v>
      </c>
      <c r="B188" s="87" t="s">
        <v>51</v>
      </c>
      <c r="C188" s="95">
        <v>4410.8</v>
      </c>
      <c r="D188" s="368">
        <v>5043.87</v>
      </c>
      <c r="E188" s="261">
        <f t="shared" si="7"/>
        <v>114.35272512922825</v>
      </c>
      <c r="I188" s="295"/>
      <c r="J188" s="295"/>
      <c r="K188" s="295"/>
      <c r="L188" s="295"/>
      <c r="M188" s="295"/>
      <c r="N188" s="295"/>
      <c r="O188" s="295"/>
    </row>
    <row r="189" spans="1:15" s="289" customFormat="1" x14ac:dyDescent="0.25">
      <c r="A189" s="287" t="s">
        <v>67</v>
      </c>
      <c r="B189" s="88" t="s">
        <v>55</v>
      </c>
      <c r="C189" s="93">
        <v>4410.8</v>
      </c>
      <c r="D189" s="321">
        <v>5043.87</v>
      </c>
      <c r="E189" s="260">
        <f t="shared" si="7"/>
        <v>114.35272512922825</v>
      </c>
      <c r="I189" s="295"/>
      <c r="J189" s="295"/>
      <c r="K189" s="295"/>
      <c r="L189" s="295"/>
      <c r="M189" s="295"/>
      <c r="N189" s="295"/>
      <c r="O189" s="295"/>
    </row>
    <row r="190" spans="1:15" s="289" customFormat="1" x14ac:dyDescent="0.25">
      <c r="A190" s="285">
        <v>323</v>
      </c>
      <c r="B190" s="73" t="s">
        <v>43</v>
      </c>
      <c r="C190" s="95">
        <f>C191+C192</f>
        <v>475.56</v>
      </c>
      <c r="D190" s="368">
        <f>D191+D192</f>
        <v>475.56</v>
      </c>
      <c r="E190" s="261">
        <f t="shared" si="7"/>
        <v>100</v>
      </c>
      <c r="I190" s="295"/>
      <c r="J190" s="295"/>
      <c r="K190" s="295"/>
      <c r="L190" s="295"/>
      <c r="M190" s="295"/>
      <c r="N190" s="295"/>
      <c r="O190" s="295"/>
    </row>
    <row r="191" spans="1:15" s="289" customFormat="1" x14ac:dyDescent="0.25">
      <c r="A191" s="44">
        <v>3233</v>
      </c>
      <c r="B191" s="78" t="s">
        <v>125</v>
      </c>
      <c r="C191" s="93">
        <v>400</v>
      </c>
      <c r="D191" s="321">
        <v>400</v>
      </c>
      <c r="E191" s="260">
        <f t="shared" si="7"/>
        <v>100</v>
      </c>
      <c r="I191" s="295"/>
      <c r="J191" s="295"/>
      <c r="K191" s="295"/>
      <c r="L191" s="295"/>
      <c r="M191" s="295"/>
      <c r="N191" s="295"/>
      <c r="O191" s="295"/>
    </row>
    <row r="192" spans="1:15" s="289" customFormat="1" x14ac:dyDescent="0.25">
      <c r="A192" s="44">
        <v>3236</v>
      </c>
      <c r="B192" s="78" t="s">
        <v>121</v>
      </c>
      <c r="C192" s="93">
        <v>75.56</v>
      </c>
      <c r="D192" s="321">
        <v>75.56</v>
      </c>
      <c r="E192" s="260">
        <f t="shared" si="7"/>
        <v>100</v>
      </c>
    </row>
    <row r="193" spans="1:11" s="289" customFormat="1" x14ac:dyDescent="0.25">
      <c r="A193" s="285">
        <v>329</v>
      </c>
      <c r="B193" s="73" t="s">
        <v>53</v>
      </c>
      <c r="C193" s="95">
        <v>1000</v>
      </c>
      <c r="D193" s="368">
        <v>1000</v>
      </c>
      <c r="E193" s="261">
        <f t="shared" si="7"/>
        <v>100</v>
      </c>
    </row>
    <row r="194" spans="1:11" s="289" customFormat="1" x14ac:dyDescent="0.25">
      <c r="A194" s="44" t="s">
        <v>85</v>
      </c>
      <c r="B194" s="78" t="s">
        <v>86</v>
      </c>
      <c r="C194" s="93">
        <v>1000</v>
      </c>
      <c r="D194" s="321">
        <v>1000</v>
      </c>
      <c r="E194" s="260">
        <f t="shared" si="7"/>
        <v>100</v>
      </c>
      <c r="J194" s="295"/>
      <c r="K194" s="295"/>
    </row>
    <row r="195" spans="1:11" s="289" customFormat="1" x14ac:dyDescent="0.25">
      <c r="A195" s="296" t="s">
        <v>265</v>
      </c>
      <c r="B195" s="459" t="s">
        <v>16</v>
      </c>
      <c r="C195" s="303">
        <f>C180</f>
        <v>54342.12</v>
      </c>
      <c r="D195" s="303">
        <f>D180</f>
        <v>50944.659999999996</v>
      </c>
      <c r="E195" s="332">
        <f t="shared" si="7"/>
        <v>93.748017191820992</v>
      </c>
    </row>
    <row r="196" spans="1:11" x14ac:dyDescent="0.25">
      <c r="A196" s="354" t="s">
        <v>283</v>
      </c>
      <c r="B196" s="354"/>
      <c r="C196" s="490">
        <f>C11+C15+C19+C24+C45+C62+C96+C88</f>
        <v>3857878.29</v>
      </c>
      <c r="D196" s="490">
        <f>D11+D15+D19+D24+D45+D62+D96+D88</f>
        <v>3666353.3899999997</v>
      </c>
      <c r="E196" s="261">
        <f t="shared" si="7"/>
        <v>95.035486202443138</v>
      </c>
    </row>
    <row r="197" spans="1:11" x14ac:dyDescent="0.25">
      <c r="C197" s="273"/>
      <c r="D197" s="273"/>
      <c r="E197" s="273"/>
    </row>
  </sheetData>
  <mergeCells count="4">
    <mergeCell ref="A8:B8"/>
    <mergeCell ref="A2:D2"/>
    <mergeCell ref="A3:D3"/>
    <mergeCell ref="A45:B45"/>
  </mergeCells>
  <pageMargins left="0.7" right="0.7" top="0.75" bottom="0.75" header="0.3" footer="0.3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RAČUN  PRIHODA I RASHODA</vt:lpstr>
      <vt:lpstr>RAČUN PRIHODA I RASHODA-IZVORI</vt:lpstr>
      <vt:lpstr>Račun financiranja</vt:lpstr>
      <vt:lpstr>Rashodi -funkcijska</vt:lpstr>
      <vt:lpstr>POSEBNI_DIO_</vt:lpstr>
      <vt:lpstr>POSEBNI_DIO_!Podrucje_ispisa</vt:lpstr>
      <vt:lpstr>'RAČUN PRIHODA I RASHODA-IZVORI'!Podrucje_ispisa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sbencik</cp:lastModifiedBy>
  <cp:lastPrinted>2025-03-24T09:23:42Z</cp:lastPrinted>
  <dcterms:created xsi:type="dcterms:W3CDTF">2022-08-26T07:26:16Z</dcterms:created>
  <dcterms:modified xsi:type="dcterms:W3CDTF">2025-05-15T08:26:58Z</dcterms:modified>
</cp:coreProperties>
</file>