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SAŽETAK" sheetId="12" r:id="rId1"/>
    <sheet name="RAČUN  PRIHODA I RASHODA" sheetId="13" r:id="rId2"/>
    <sheet name="RAČUN PRIHODA I RASHODA-IZVORI" sheetId="7" r:id="rId3"/>
    <sheet name="Račun financiranja" sheetId="14" r:id="rId4"/>
    <sheet name="Rashodi -funkcijska" sheetId="9" r:id="rId5"/>
    <sheet name="POSEBNI_DIO_" sheetId="3" r:id="rId6"/>
  </sheets>
  <definedNames>
    <definedName name="_xlnm.Print_Area" localSheetId="5">POSEBNI_DIO_!$A$2:$I$293</definedName>
    <definedName name="_xlnm.Print_Area" localSheetId="2">'RAČUN PRIHODA I RASHODA-IZVORI'!$A$1:$I$314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3" l="1"/>
  <c r="J60" i="13"/>
  <c r="H5" i="7" l="1"/>
  <c r="I5" i="7"/>
  <c r="G5" i="7"/>
  <c r="D40" i="3" l="1"/>
  <c r="D56" i="3"/>
  <c r="E49" i="3"/>
  <c r="D49" i="3"/>
  <c r="F71" i="7" l="1"/>
  <c r="F63" i="7" l="1"/>
  <c r="I100" i="13" l="1"/>
  <c r="I104" i="13"/>
  <c r="I105" i="13"/>
  <c r="E256" i="3" l="1"/>
  <c r="C11" i="9" l="1"/>
  <c r="D11" i="9"/>
  <c r="E11" i="9"/>
  <c r="F11" i="9"/>
  <c r="B11" i="9"/>
  <c r="C12" i="9"/>
  <c r="D12" i="9"/>
  <c r="E12" i="9"/>
  <c r="F12" i="9"/>
  <c r="B12" i="9"/>
  <c r="F104" i="3" l="1"/>
  <c r="G104" i="3"/>
  <c r="F292" i="3"/>
  <c r="G292" i="3"/>
  <c r="F257" i="3"/>
  <c r="G257" i="3"/>
  <c r="D263" i="3"/>
  <c r="C263" i="3"/>
  <c r="C289" i="3"/>
  <c r="C287" i="3"/>
  <c r="C286" i="3"/>
  <c r="E283" i="3"/>
  <c r="D283" i="3"/>
  <c r="C283" i="3"/>
  <c r="E275" i="3"/>
  <c r="D275" i="3"/>
  <c r="C275" i="3"/>
  <c r="E270" i="3"/>
  <c r="D270" i="3"/>
  <c r="C270" i="3"/>
  <c r="E266" i="3"/>
  <c r="D266" i="3"/>
  <c r="C266" i="3"/>
  <c r="E259" i="3"/>
  <c r="E258" i="3" s="1"/>
  <c r="D259" i="3"/>
  <c r="C259" i="3"/>
  <c r="C258" i="3" s="1"/>
  <c r="D256" i="3"/>
  <c r="E253" i="3"/>
  <c r="D253" i="3"/>
  <c r="C253" i="3"/>
  <c r="E252" i="3"/>
  <c r="E251" i="3" s="1"/>
  <c r="D252" i="3"/>
  <c r="D251" i="3" s="1"/>
  <c r="C252" i="3"/>
  <c r="C251" i="3" s="1"/>
  <c r="C247" i="3"/>
  <c r="C246" i="3"/>
  <c r="C243" i="3"/>
  <c r="C241" i="3" s="1"/>
  <c r="C242" i="3"/>
  <c r="C245" i="3" s="1"/>
  <c r="D238" i="3"/>
  <c r="C238" i="3"/>
  <c r="D234" i="3"/>
  <c r="D230" i="3" s="1"/>
  <c r="C234" i="3"/>
  <c r="C230" i="3" s="1"/>
  <c r="C232" i="3"/>
  <c r="C231" i="3"/>
  <c r="D226" i="3"/>
  <c r="D221" i="3"/>
  <c r="D220" i="3" s="1"/>
  <c r="D219" i="3" s="1"/>
  <c r="C219" i="3"/>
  <c r="G200" i="3"/>
  <c r="F200" i="3"/>
  <c r="E200" i="3"/>
  <c r="D200" i="3"/>
  <c r="C200" i="3"/>
  <c r="C188" i="3" s="1"/>
  <c r="G193" i="3"/>
  <c r="F193" i="3"/>
  <c r="E193" i="3"/>
  <c r="D193" i="3"/>
  <c r="C193" i="3"/>
  <c r="G189" i="3"/>
  <c r="F189" i="3"/>
  <c r="E189" i="3"/>
  <c r="D189" i="3"/>
  <c r="D188" i="3" s="1"/>
  <c r="C189" i="3"/>
  <c r="G185" i="3"/>
  <c r="F185" i="3"/>
  <c r="E185" i="3"/>
  <c r="D185" i="3"/>
  <c r="C185" i="3"/>
  <c r="G183" i="3"/>
  <c r="F183" i="3"/>
  <c r="D183" i="3"/>
  <c r="C183" i="3"/>
  <c r="G178" i="3"/>
  <c r="F178" i="3"/>
  <c r="E178" i="3"/>
  <c r="D178" i="3"/>
  <c r="C178" i="3"/>
  <c r="G176" i="3"/>
  <c r="G229" i="3" s="1"/>
  <c r="F176" i="3"/>
  <c r="F229" i="3" s="1"/>
  <c r="D162" i="3"/>
  <c r="D161" i="3" s="1"/>
  <c r="D157" i="3" s="1"/>
  <c r="E162" i="3"/>
  <c r="E161" i="3" s="1"/>
  <c r="E157" i="3" s="1"/>
  <c r="F162" i="3"/>
  <c r="F161" i="3" s="1"/>
  <c r="F157" i="3" s="1"/>
  <c r="G162" i="3"/>
  <c r="G161" i="3" s="1"/>
  <c r="G157" i="3" s="1"/>
  <c r="C162" i="3"/>
  <c r="C161" i="3" s="1"/>
  <c r="C157" i="3" s="1"/>
  <c r="G105" i="3"/>
  <c r="E107" i="3"/>
  <c r="E112" i="3"/>
  <c r="E114" i="3"/>
  <c r="D122" i="3"/>
  <c r="E122" i="3"/>
  <c r="C122" i="3"/>
  <c r="D147" i="3"/>
  <c r="D146" i="3" s="1"/>
  <c r="E147" i="3"/>
  <c r="E146" i="3" s="1"/>
  <c r="C147" i="3"/>
  <c r="C146" i="3" s="1"/>
  <c r="D139" i="3"/>
  <c r="E139" i="3"/>
  <c r="D129" i="3"/>
  <c r="E129" i="3"/>
  <c r="C139" i="3"/>
  <c r="C129" i="3"/>
  <c r="D107" i="3"/>
  <c r="D112" i="3"/>
  <c r="D114" i="3"/>
  <c r="D118" i="3"/>
  <c r="E118" i="3"/>
  <c r="C118" i="3"/>
  <c r="C114" i="3"/>
  <c r="C107" i="3"/>
  <c r="C112" i="3"/>
  <c r="D258" i="3" l="1"/>
  <c r="E257" i="3"/>
  <c r="E292" i="3" s="1"/>
  <c r="C177" i="3"/>
  <c r="C176" i="3" s="1"/>
  <c r="E177" i="3"/>
  <c r="C256" i="3"/>
  <c r="C265" i="3"/>
  <c r="C257" i="3" s="1"/>
  <c r="C292" i="3" s="1"/>
  <c r="C104" i="3" s="1"/>
  <c r="E265" i="3"/>
  <c r="D265" i="3"/>
  <c r="D245" i="3"/>
  <c r="C117" i="3"/>
  <c r="D177" i="3"/>
  <c r="D176" i="3" s="1"/>
  <c r="E117" i="3"/>
  <c r="D117" i="3"/>
  <c r="E188" i="3"/>
  <c r="E176" i="3" s="1"/>
  <c r="E229" i="3" s="1"/>
  <c r="G175" i="3"/>
  <c r="E106" i="3"/>
  <c r="C106" i="3"/>
  <c r="D106" i="3"/>
  <c r="F105" i="3"/>
  <c r="F175" i="3" s="1"/>
  <c r="D257" i="3" l="1"/>
  <c r="D292" i="3" s="1"/>
  <c r="D104" i="3"/>
  <c r="C229" i="3"/>
  <c r="D229" i="3"/>
  <c r="D105" i="3"/>
  <c r="D175" i="3" s="1"/>
  <c r="C105" i="3"/>
  <c r="C175" i="3" s="1"/>
  <c r="E105" i="3"/>
  <c r="E175" i="3" s="1"/>
  <c r="E104" i="3" s="1"/>
  <c r="G313" i="7"/>
  <c r="H270" i="7" l="1"/>
  <c r="I270" i="7"/>
  <c r="H209" i="7"/>
  <c r="H287" i="7"/>
  <c r="I287" i="7"/>
  <c r="H302" i="7"/>
  <c r="I302" i="7"/>
  <c r="I215" i="7"/>
  <c r="H215" i="7"/>
  <c r="H224" i="7"/>
  <c r="I224" i="7"/>
  <c r="I89" i="7"/>
  <c r="H89" i="7"/>
  <c r="H71" i="7" l="1"/>
  <c r="I71" i="7"/>
  <c r="L13" i="13"/>
  <c r="L41" i="13" s="1"/>
  <c r="K13" i="13"/>
  <c r="K41" i="13" s="1"/>
  <c r="H17" i="7"/>
  <c r="H32" i="7" s="1"/>
  <c r="I17" i="7"/>
  <c r="I32" i="7"/>
  <c r="H11" i="7"/>
  <c r="I11" i="7"/>
  <c r="K118" i="13"/>
  <c r="L100" i="13"/>
  <c r="L118" i="13" s="1"/>
  <c r="K100" i="13"/>
  <c r="L72" i="13"/>
  <c r="L65" i="13"/>
  <c r="L61" i="13"/>
  <c r="L34" i="13"/>
  <c r="K34" i="13"/>
  <c r="G38" i="7" l="1"/>
  <c r="G309" i="7" l="1"/>
  <c r="G308" i="7" s="1"/>
  <c r="G310" i="7"/>
  <c r="G302" i="7"/>
  <c r="G297" i="7"/>
  <c r="G296" i="7" s="1"/>
  <c r="G287" i="7" s="1"/>
  <c r="G288" i="7"/>
  <c r="G289" i="7"/>
  <c r="G270" i="7"/>
  <c r="G226" i="7"/>
  <c r="G227" i="7"/>
  <c r="F234" i="7"/>
  <c r="F238" i="7"/>
  <c r="F243" i="7"/>
  <c r="F251" i="7"/>
  <c r="F260" i="7"/>
  <c r="F265" i="7"/>
  <c r="F271" i="7"/>
  <c r="G234" i="7"/>
  <c r="G238" i="7"/>
  <c r="G251" i="7"/>
  <c r="G243" i="7"/>
  <c r="G224" i="7"/>
  <c r="G215" i="7"/>
  <c r="G219" i="7"/>
  <c r="G220" i="7"/>
  <c r="G210" i="7"/>
  <c r="G211" i="7"/>
  <c r="G212" i="7"/>
  <c r="G143" i="7"/>
  <c r="G142" i="7" s="1"/>
  <c r="G138" i="7" s="1"/>
  <c r="G155" i="7" s="1"/>
  <c r="G123" i="7"/>
  <c r="G113" i="7"/>
  <c r="G86" i="7"/>
  <c r="G89" i="7"/>
  <c r="G233" i="7" l="1"/>
  <c r="G225" i="7"/>
  <c r="J104" i="13"/>
  <c r="J100" i="13" s="1"/>
  <c r="J105" i="13"/>
  <c r="J61" i="13" l="1"/>
  <c r="K61" i="13"/>
  <c r="J65" i="13"/>
  <c r="K65" i="13"/>
  <c r="E62" i="7" l="1"/>
  <c r="H62" i="7"/>
  <c r="I62" i="7"/>
  <c r="F64" i="7"/>
  <c r="G64" i="7"/>
  <c r="E64" i="7"/>
  <c r="F66" i="7"/>
  <c r="G66" i="7"/>
  <c r="E66" i="7"/>
  <c r="H57" i="7"/>
  <c r="I57" i="7"/>
  <c r="G54" i="7"/>
  <c r="G53" i="7" s="1"/>
  <c r="G57" i="7" s="1"/>
  <c r="H51" i="7"/>
  <c r="I51" i="7"/>
  <c r="G51" i="7"/>
  <c r="H40" i="7"/>
  <c r="I40" i="7"/>
  <c r="H33" i="7"/>
  <c r="I33" i="7"/>
  <c r="G37" i="7"/>
  <c r="G40" i="7" s="1"/>
  <c r="G19" i="7"/>
  <c r="G18" i="7" s="1"/>
  <c r="G22" i="7"/>
  <c r="G26" i="7"/>
  <c r="G25" i="7" s="1"/>
  <c r="H16" i="7"/>
  <c r="I16" i="7"/>
  <c r="G16" i="7"/>
  <c r="G6" i="7"/>
  <c r="G11" i="7" s="1"/>
  <c r="G7" i="7"/>
  <c r="G9" i="7"/>
  <c r="J34" i="13"/>
  <c r="J35" i="13"/>
  <c r="J14" i="13"/>
  <c r="G17" i="7" l="1"/>
  <c r="G32" i="7" s="1"/>
  <c r="H72" i="7"/>
  <c r="G33" i="7"/>
  <c r="F96" i="3"/>
  <c r="F40" i="3"/>
  <c r="F56" i="3" s="1"/>
  <c r="G40" i="3"/>
  <c r="G56" i="3" s="1"/>
  <c r="E42" i="3"/>
  <c r="E41" i="3" s="1"/>
  <c r="E50" i="3"/>
  <c r="E40" i="3" l="1"/>
  <c r="E56" i="3" s="1"/>
  <c r="F103" i="3" l="1"/>
  <c r="E102" i="3" l="1"/>
  <c r="C98" i="3"/>
  <c r="E100" i="3"/>
  <c r="E101" i="3"/>
  <c r="E99" i="3"/>
  <c r="D98" i="3"/>
  <c r="D97" i="3" s="1"/>
  <c r="D96" i="3" s="1"/>
  <c r="D103" i="3" s="1"/>
  <c r="C69" i="3"/>
  <c r="C59" i="3"/>
  <c r="C58" i="3" s="1"/>
  <c r="C91" i="3"/>
  <c r="C90" i="3" s="1"/>
  <c r="C81" i="3"/>
  <c r="C74" i="3"/>
  <c r="C66" i="3"/>
  <c r="G57" i="3"/>
  <c r="G95" i="3" s="1"/>
  <c r="F57" i="3"/>
  <c r="F95" i="3" s="1"/>
  <c r="E81" i="3"/>
  <c r="E74" i="3"/>
  <c r="E69" i="3"/>
  <c r="E66" i="3"/>
  <c r="E59" i="3"/>
  <c r="E58" i="3" s="1"/>
  <c r="D59" i="3"/>
  <c r="D58" i="3" s="1"/>
  <c r="D69" i="3"/>
  <c r="D74" i="3"/>
  <c r="D81" i="3"/>
  <c r="D66" i="3"/>
  <c r="C56" i="3"/>
  <c r="D54" i="3"/>
  <c r="D50" i="3"/>
  <c r="D42" i="3"/>
  <c r="D41" i="3" s="1"/>
  <c r="E98" i="3" l="1"/>
  <c r="E97" i="3" s="1"/>
  <c r="C101" i="3"/>
  <c r="C97" i="3" s="1"/>
  <c r="C96" i="3" s="1"/>
  <c r="C103" i="3" s="1"/>
  <c r="C65" i="3"/>
  <c r="C57" i="3" s="1"/>
  <c r="C95" i="3" s="1"/>
  <c r="D65" i="3"/>
  <c r="D57" i="3" s="1"/>
  <c r="D95" i="3" s="1"/>
  <c r="E65" i="3"/>
  <c r="E57" i="3" s="1"/>
  <c r="G97" i="3" l="1"/>
  <c r="G96" i="3" s="1"/>
  <c r="G103" i="3" s="1"/>
  <c r="E96" i="3"/>
  <c r="E103" i="3" s="1"/>
  <c r="E95" i="3"/>
  <c r="F297" i="7"/>
  <c r="E35" i="3" l="1"/>
  <c r="E34" i="3" s="1"/>
  <c r="E28" i="3"/>
  <c r="E27" i="3" s="1"/>
  <c r="E31" i="3"/>
  <c r="D35" i="3"/>
  <c r="D34" i="3" s="1"/>
  <c r="C35" i="3"/>
  <c r="C34" i="3" s="1"/>
  <c r="F39" i="3"/>
  <c r="F26" i="3" s="1"/>
  <c r="G39" i="3"/>
  <c r="G26" i="3" s="1"/>
  <c r="D28" i="3"/>
  <c r="D27" i="3" s="1"/>
  <c r="C28" i="3"/>
  <c r="C27" i="3" s="1"/>
  <c r="F11" i="3"/>
  <c r="G11" i="3"/>
  <c r="E12" i="3"/>
  <c r="E11" i="3" s="1"/>
  <c r="E19" i="3"/>
  <c r="F19" i="3"/>
  <c r="G19" i="3"/>
  <c r="H19" i="3"/>
  <c r="H25" i="3" s="1"/>
  <c r="I19" i="3"/>
  <c r="I25" i="3" s="1"/>
  <c r="J19" i="3"/>
  <c r="J25" i="3" s="1"/>
  <c r="D20" i="3"/>
  <c r="D19" i="3" s="1"/>
  <c r="C20" i="3"/>
  <c r="C19" i="3" s="1"/>
  <c r="C17" i="3"/>
  <c r="C16" i="3" s="1"/>
  <c r="C15" i="3" s="1"/>
  <c r="C39" i="3" l="1"/>
  <c r="C26" i="3" s="1"/>
  <c r="E39" i="3"/>
  <c r="E26" i="3" s="1"/>
  <c r="D39" i="3"/>
  <c r="D26" i="3" s="1"/>
  <c r="G25" i="3"/>
  <c r="F25" i="3"/>
  <c r="E25" i="3"/>
  <c r="D15" i="3"/>
  <c r="D11" i="3"/>
  <c r="C11" i="3"/>
  <c r="C25" i="3" s="1"/>
  <c r="J21" i="12"/>
  <c r="I21" i="12"/>
  <c r="H21" i="12"/>
  <c r="G21" i="12"/>
  <c r="F21" i="12"/>
  <c r="J11" i="12"/>
  <c r="I11" i="12"/>
  <c r="H11" i="12"/>
  <c r="G11" i="12"/>
  <c r="F11" i="12"/>
  <c r="J8" i="12"/>
  <c r="J14" i="12" s="1"/>
  <c r="I8" i="12"/>
  <c r="H8" i="12"/>
  <c r="G8" i="12"/>
  <c r="F8" i="12"/>
  <c r="I14" i="12" l="1"/>
  <c r="I22" i="12" s="1"/>
  <c r="I28" i="12" s="1"/>
  <c r="I29" i="12" s="1"/>
  <c r="H14" i="12"/>
  <c r="H22" i="12" s="1"/>
  <c r="H28" i="12" s="1"/>
  <c r="H29" i="12" s="1"/>
  <c r="G14" i="12"/>
  <c r="G22" i="12" s="1"/>
  <c r="G28" i="12" s="1"/>
  <c r="F14" i="12"/>
  <c r="F22" i="12" s="1"/>
  <c r="F28" i="12" s="1"/>
  <c r="D25" i="3"/>
  <c r="J22" i="12"/>
  <c r="J28" i="12" s="1"/>
  <c r="J29" i="12" s="1"/>
  <c r="I72" i="7" l="1"/>
  <c r="F62" i="7"/>
  <c r="G63" i="7"/>
  <c r="G62" i="7" s="1"/>
  <c r="G71" i="7" s="1"/>
  <c r="E63" i="7"/>
  <c r="E303" i="7"/>
  <c r="E304" i="7"/>
  <c r="E243" i="7"/>
  <c r="F143" i="7"/>
  <c r="F142" i="7" s="1"/>
  <c r="F138" i="7" s="1"/>
  <c r="F139" i="7"/>
  <c r="G72" i="7" l="1"/>
  <c r="F58" i="7"/>
  <c r="G58" i="7"/>
  <c r="H58" i="7"/>
  <c r="I58" i="7"/>
  <c r="G52" i="7"/>
  <c r="H52" i="7"/>
  <c r="I52" i="7"/>
  <c r="G47" i="7"/>
  <c r="H47" i="7"/>
  <c r="I47" i="7"/>
  <c r="F12" i="7"/>
  <c r="F42" i="7"/>
  <c r="F41" i="7" s="1"/>
  <c r="G42" i="7"/>
  <c r="G41" i="7" s="1"/>
  <c r="H42" i="7"/>
  <c r="H41" i="7" s="1"/>
  <c r="I42" i="7"/>
  <c r="I41" i="7" s="1"/>
  <c r="F309" i="7"/>
  <c r="F308" i="7" s="1"/>
  <c r="F310" i="7"/>
  <c r="F313" i="7"/>
  <c r="E284" i="7"/>
  <c r="E283" i="7" s="1"/>
  <c r="G79" i="7"/>
  <c r="H79" i="7"/>
  <c r="I79" i="7"/>
  <c r="E265" i="7"/>
  <c r="E264" i="7" s="1"/>
  <c r="E261" i="7"/>
  <c r="F216" i="7"/>
  <c r="F220" i="7"/>
  <c r="F219" i="7"/>
  <c r="E220" i="7"/>
  <c r="E219" i="7" s="1"/>
  <c r="E217" i="7"/>
  <c r="E216" i="7" s="1"/>
  <c r="F206" i="7"/>
  <c r="F201" i="7"/>
  <c r="F200" i="7" s="1"/>
  <c r="F199" i="7" s="1"/>
  <c r="E199" i="7"/>
  <c r="E143" i="7"/>
  <c r="E142" i="7" s="1"/>
  <c r="E152" i="7"/>
  <c r="E260" i="7" l="1"/>
  <c r="E138" i="7"/>
  <c r="F215" i="7"/>
  <c r="E282" i="7"/>
  <c r="E215" i="7"/>
  <c r="F296" i="7"/>
  <c r="F289" i="7" l="1"/>
  <c r="F294" i="7"/>
  <c r="F279" i="7"/>
  <c r="F275" i="7" s="1"/>
  <c r="F227" i="7"/>
  <c r="F231" i="7"/>
  <c r="F288" i="7" l="1"/>
  <c r="F286" i="7"/>
  <c r="F226" i="7"/>
  <c r="F233" i="7"/>
  <c r="F270" i="7" s="1"/>
  <c r="F212" i="7"/>
  <c r="F180" i="7"/>
  <c r="G180" i="7"/>
  <c r="H180" i="7"/>
  <c r="I180" i="7"/>
  <c r="F173" i="7"/>
  <c r="F169" i="7"/>
  <c r="G169" i="7"/>
  <c r="H169" i="7"/>
  <c r="I169" i="7"/>
  <c r="G173" i="7"/>
  <c r="H173" i="7"/>
  <c r="I173" i="7"/>
  <c r="F165" i="7"/>
  <c r="G165" i="7"/>
  <c r="H165" i="7"/>
  <c r="I165" i="7"/>
  <c r="F163" i="7"/>
  <c r="H163" i="7"/>
  <c r="I163" i="7"/>
  <c r="F158" i="7"/>
  <c r="G158" i="7"/>
  <c r="H158" i="7"/>
  <c r="I158" i="7"/>
  <c r="F225" i="7" l="1"/>
  <c r="F302" i="7"/>
  <c r="F287" i="7"/>
  <c r="G157" i="7"/>
  <c r="F168" i="7"/>
  <c r="F157" i="7"/>
  <c r="F156" i="7" s="1"/>
  <c r="F211" i="7"/>
  <c r="F210" i="7" s="1"/>
  <c r="F224" i="7" s="1"/>
  <c r="G168" i="7"/>
  <c r="F123" i="7"/>
  <c r="H123" i="7"/>
  <c r="I123" i="7"/>
  <c r="F131" i="7"/>
  <c r="F130" i="7" s="1"/>
  <c r="F113" i="7"/>
  <c r="H113" i="7"/>
  <c r="I113" i="7"/>
  <c r="F106" i="7"/>
  <c r="G106" i="7"/>
  <c r="H106" i="7"/>
  <c r="I106" i="7"/>
  <c r="F102" i="7"/>
  <c r="G102" i="7"/>
  <c r="H102" i="7"/>
  <c r="I102" i="7"/>
  <c r="F99" i="7"/>
  <c r="G99" i="7"/>
  <c r="H99" i="7"/>
  <c r="I99" i="7"/>
  <c r="F92" i="7"/>
  <c r="G92" i="7"/>
  <c r="H92" i="7"/>
  <c r="I92" i="7"/>
  <c r="F97" i="7"/>
  <c r="G97" i="7"/>
  <c r="H97" i="7"/>
  <c r="I97" i="7"/>
  <c r="F84" i="7"/>
  <c r="F81" i="7"/>
  <c r="F80" i="7" s="1"/>
  <c r="I156" i="7" l="1"/>
  <c r="I209" i="7" s="1"/>
  <c r="F209" i="7"/>
  <c r="H156" i="7"/>
  <c r="F89" i="7"/>
  <c r="F79" i="7"/>
  <c r="G156" i="7"/>
  <c r="G209" i="7" s="1"/>
  <c r="G91" i="7"/>
  <c r="F91" i="7"/>
  <c r="F101" i="7"/>
  <c r="I90" i="7"/>
  <c r="H90" i="7"/>
  <c r="G101" i="7"/>
  <c r="G90" i="7" s="1"/>
  <c r="F54" i="7"/>
  <c r="F53" i="7" s="1"/>
  <c r="F49" i="7"/>
  <c r="F48" i="7" s="1"/>
  <c r="F47" i="7" s="1"/>
  <c r="F38" i="7"/>
  <c r="F37" i="7" s="1"/>
  <c r="F23" i="7"/>
  <c r="F22" i="7"/>
  <c r="F26" i="7"/>
  <c r="F25" i="7" s="1"/>
  <c r="F19" i="7"/>
  <c r="F7" i="7"/>
  <c r="F9" i="7"/>
  <c r="H105" i="13"/>
  <c r="I82" i="13"/>
  <c r="J82" i="13"/>
  <c r="I72" i="13"/>
  <c r="J72" i="13"/>
  <c r="K72" i="13"/>
  <c r="I61" i="13"/>
  <c r="I65" i="13"/>
  <c r="I57" i="13"/>
  <c r="J57" i="13"/>
  <c r="I55" i="13"/>
  <c r="J55" i="13"/>
  <c r="J50" i="13"/>
  <c r="I50" i="13"/>
  <c r="I35" i="13"/>
  <c r="I34" i="13" s="1"/>
  <c r="I14" i="13"/>
  <c r="I32" i="13"/>
  <c r="J32" i="13"/>
  <c r="K32" i="13"/>
  <c r="L32" i="13"/>
  <c r="I28" i="13"/>
  <c r="J28" i="13"/>
  <c r="I23" i="13"/>
  <c r="J23" i="13"/>
  <c r="I21" i="13"/>
  <c r="J21" i="13"/>
  <c r="F90" i="7" l="1"/>
  <c r="F40" i="7"/>
  <c r="F33" i="7"/>
  <c r="F32" i="7"/>
  <c r="F5" i="7" s="1"/>
  <c r="F72" i="7" s="1"/>
  <c r="F17" i="7"/>
  <c r="F57" i="7"/>
  <c r="F52" i="7"/>
  <c r="F155" i="7"/>
  <c r="F314" i="7" s="1"/>
  <c r="F6" i="7"/>
  <c r="F11" i="7" s="1"/>
  <c r="H155" i="7"/>
  <c r="H314" i="7" s="1"/>
  <c r="G314" i="7"/>
  <c r="I155" i="7"/>
  <c r="I314" i="7" s="1"/>
  <c r="F51" i="7"/>
  <c r="I118" i="13"/>
  <c r="I49" i="13"/>
  <c r="J49" i="13"/>
  <c r="I60" i="13"/>
  <c r="I48" i="13" s="1"/>
  <c r="L48" i="13"/>
  <c r="J118" i="13"/>
  <c r="E173" i="7"/>
  <c r="E158" i="7"/>
  <c r="E180" i="7"/>
  <c r="E169" i="7"/>
  <c r="E165" i="7"/>
  <c r="E163" i="7"/>
  <c r="K48" i="13" l="1"/>
  <c r="E168" i="7"/>
  <c r="E157" i="7"/>
  <c r="E102" i="7"/>
  <c r="E106" i="7"/>
  <c r="E131" i="7"/>
  <c r="E130" i="7" s="1"/>
  <c r="E113" i="7"/>
  <c r="E123" i="7"/>
  <c r="E92" i="7"/>
  <c r="E97" i="7"/>
  <c r="E99" i="7"/>
  <c r="E302" i="7"/>
  <c r="E298" i="7"/>
  <c r="E310" i="7"/>
  <c r="E309" i="7" s="1"/>
  <c r="E313" i="7" s="1"/>
  <c r="E279" i="7"/>
  <c r="E275" i="7" s="1"/>
  <c r="E272" i="7"/>
  <c r="E286" i="7" s="1"/>
  <c r="E273" i="7"/>
  <c r="E212" i="7"/>
  <c r="E227" i="7"/>
  <c r="E231" i="7"/>
  <c r="E234" i="7"/>
  <c r="E257" i="7"/>
  <c r="E254" i="7"/>
  <c r="E255" i="7"/>
  <c r="E251" i="7"/>
  <c r="E238" i="7"/>
  <c r="E87" i="7"/>
  <c r="E86" i="7" s="1"/>
  <c r="E84" i="7"/>
  <c r="E80" i="7" s="1"/>
  <c r="E23" i="7"/>
  <c r="E22" i="7" s="1"/>
  <c r="E59" i="7"/>
  <c r="E71" i="7" s="1"/>
  <c r="E54" i="7"/>
  <c r="E53" i="7" s="1"/>
  <c r="E49" i="7"/>
  <c r="E51" i="7" s="1"/>
  <c r="E43" i="7"/>
  <c r="E38" i="7"/>
  <c r="E37" i="7" s="1"/>
  <c r="E35" i="7"/>
  <c r="E34" i="7" s="1"/>
  <c r="E33" i="7" s="1"/>
  <c r="E26" i="7"/>
  <c r="E25" i="7" s="1"/>
  <c r="E19" i="7"/>
  <c r="E18" i="7" s="1"/>
  <c r="E7" i="7"/>
  <c r="E9" i="7"/>
  <c r="H94" i="13"/>
  <c r="H95" i="13"/>
  <c r="H102" i="13"/>
  <c r="H101" i="13" s="1"/>
  <c r="H116" i="13"/>
  <c r="H115" i="13" s="1"/>
  <c r="H104" i="13"/>
  <c r="H50" i="13"/>
  <c r="H72" i="13"/>
  <c r="H97" i="13"/>
  <c r="H90" i="13"/>
  <c r="H89" i="13" s="1"/>
  <c r="H82" i="13"/>
  <c r="H65" i="13"/>
  <c r="H61" i="13"/>
  <c r="H57" i="13"/>
  <c r="H55" i="13"/>
  <c r="H35" i="13"/>
  <c r="H34" i="13" s="1"/>
  <c r="H28" i="13"/>
  <c r="H32" i="13"/>
  <c r="H23" i="13"/>
  <c r="H21" i="13"/>
  <c r="I18" i="13"/>
  <c r="I13" i="13" s="1"/>
  <c r="I41" i="13" s="1"/>
  <c r="J18" i="13"/>
  <c r="J13" i="13" s="1"/>
  <c r="J41" i="13" s="1"/>
  <c r="H18" i="13"/>
  <c r="H14" i="13"/>
  <c r="E209" i="7" l="1"/>
  <c r="E58" i="7"/>
  <c r="E308" i="7"/>
  <c r="E57" i="7"/>
  <c r="E52" i="7"/>
  <c r="E46" i="7"/>
  <c r="E42" i="7"/>
  <c r="E41" i="7" s="1"/>
  <c r="E17" i="7"/>
  <c r="E79" i="7"/>
  <c r="E271" i="7"/>
  <c r="E156" i="7"/>
  <c r="E211" i="7"/>
  <c r="E210" i="7" s="1"/>
  <c r="E224" i="7"/>
  <c r="E40" i="7"/>
  <c r="E101" i="7"/>
  <c r="E91" i="7"/>
  <c r="E226" i="7"/>
  <c r="E32" i="7"/>
  <c r="E6" i="7"/>
  <c r="E11" i="7" s="1"/>
  <c r="E72" i="7" s="1"/>
  <c r="E89" i="7"/>
  <c r="E48" i="7"/>
  <c r="E47" i="7" s="1"/>
  <c r="H100" i="13"/>
  <c r="H60" i="13"/>
  <c r="H49" i="13"/>
  <c r="H13" i="13"/>
  <c r="H41" i="13" s="1"/>
  <c r="E155" i="7" l="1"/>
  <c r="E90" i="7"/>
  <c r="E5" i="7"/>
  <c r="H48" i="13"/>
  <c r="H118" i="13" s="1"/>
  <c r="H133" i="3" l="1"/>
  <c r="I133" i="3"/>
  <c r="J133" i="3" l="1"/>
  <c r="J14" i="3" l="1"/>
  <c r="E233" i="7" l="1"/>
  <c r="E225" i="7" s="1"/>
  <c r="E270" i="7" l="1"/>
  <c r="E314" i="7" s="1"/>
</calcChain>
</file>

<file path=xl/sharedStrings.xml><?xml version="1.0" encoding="utf-8"?>
<sst xmlns="http://schemas.openxmlformats.org/spreadsheetml/2006/main" count="1074" uniqueCount="313">
  <si>
    <t>PRIHODI UKUPNO</t>
  </si>
  <si>
    <t>PRIHODI POSLOVANJA</t>
  </si>
  <si>
    <t>PRIHODI OD PRODAJE NEFINANCIJSKE IMOVINE</t>
  </si>
  <si>
    <t>RASHODI UKUPNO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</si>
  <si>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</si>
  <si>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</si>
  <si>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</si>
  <si>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</si>
  <si>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</si>
  <si>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</si>
  <si>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</si>
  <si>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</si>
  <si>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Pomoći iz inozemstva i od subjekata unutar općeg proračuna</t>
  </si>
  <si>
    <t>Ukupni rashodi</t>
  </si>
  <si>
    <t>I. OPĆI DIO</t>
  </si>
  <si>
    <t>Razred</t>
  </si>
  <si>
    <t>Ostale pomoći</t>
  </si>
  <si>
    <t xml:space="preserve">Prihodi za posebne namjene </t>
  </si>
  <si>
    <t xml:space="preserve"> Vlastiti prihodi </t>
  </si>
  <si>
    <t>61</t>
  </si>
  <si>
    <t xml:space="preserve">Donacije </t>
  </si>
  <si>
    <t>11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</si>
  <si>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</si>
  <si>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</si>
  <si>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</si>
  <si>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</si>
  <si>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</si>
  <si>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A. RAČUN PRIHODA I RASHODA </t>
  </si>
  <si>
    <t>BROJČANA OZNAKA I NAZIV</t>
  </si>
  <si>
    <t>Šifra</t>
  </si>
  <si>
    <t>Naziv</t>
  </si>
  <si>
    <t>Vlastiti prihodi</t>
  </si>
  <si>
    <t>Donacije</t>
  </si>
  <si>
    <t>II. POSEBNI DIO</t>
  </si>
  <si>
    <t>Ukupni prihodi</t>
  </si>
  <si>
    <t>Prihodi iz nadležnog proračuna za financiranje redovne djelatnosti proračunskih korisnika</t>
  </si>
  <si>
    <t>Prihodi od imovine</t>
  </si>
  <si>
    <t>Prihodi od financijske imovine</t>
  </si>
  <si>
    <t>Prihodi od prodaje proizvoda i robe te pruženih usluga</t>
  </si>
  <si>
    <t>Prihodi po posebnim propisima</t>
  </si>
  <si>
    <t>Ostali nespomenuti prihodi</t>
  </si>
  <si>
    <t>Prihodi od HZZO-a na temelju ugovornih obveza</t>
  </si>
  <si>
    <t>Pomoći od izvanproračunskih korisnika</t>
  </si>
  <si>
    <t>Rashodi za usluge</t>
  </si>
  <si>
    <t>Nematerijalna imovina</t>
  </si>
  <si>
    <t>Postrojenja i oprema</t>
  </si>
  <si>
    <t>Plaće</t>
  </si>
  <si>
    <t>Doprinosi na plaće</t>
  </si>
  <si>
    <t>Tekuće donacije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</si>
  <si>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</si>
  <si>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</si>
  <si>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</si>
  <si>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</si>
  <si>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</si>
  <si>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</si>
  <si>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</si>
  <si>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</si>
  <si>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</si>
  <si>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</si>
  <si>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Intelektualne i osobne usluge</t>
  </si>
  <si>
    <t>Ostale usluge</t>
  </si>
  <si>
    <t>Zakupnine i najamnine</t>
  </si>
  <si>
    <t>RASHODI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</si>
  <si>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</si>
  <si>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</si>
  <si>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</si>
  <si>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</si>
  <si>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</si>
  <si>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</si>
  <si>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</si>
  <si>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</si>
  <si>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</si>
  <si>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</si>
  <si>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</si>
  <si>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</si>
  <si>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</si>
  <si>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</si>
  <si>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</si>
  <si>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</si>
  <si>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</si>
  <si>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</si>
  <si>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</si>
  <si>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</si>
  <si>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</si>
  <si>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</si>
  <si>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</si>
  <si>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</si>
  <si>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</si>
  <si>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</si>
  <si>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</si>
  <si>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</si>
  <si>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>4221</t>
  </si>
  <si>
    <t>Uredska oprema i namještaj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</si>
  <si>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</si>
  <si>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</si>
  <si>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</si>
  <si>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</si>
  <si>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</si>
  <si>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</si>
  <si>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</si>
  <si>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</si>
  <si>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</si>
  <si>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</si>
  <si>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</si>
  <si>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</si>
  <si>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</si>
  <si>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</si>
  <si>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</si>
  <si>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</si>
  <si>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</si>
  <si>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 xml:space="preserve">UKUPNO RASHODI </t>
  </si>
  <si>
    <t>6614</t>
  </si>
  <si>
    <t>Prihodi od prodaje robe</t>
  </si>
  <si>
    <t>Kamate na depozite po viđenju</t>
  </si>
  <si>
    <t>Prihodi od prodaje proizvedene dug.im.</t>
  </si>
  <si>
    <t>Stambeni objekti</t>
  </si>
  <si>
    <t>Medicinska i laboratorijska oprema</t>
  </si>
  <si>
    <t>Prijevozna sredstva u cest.prometu</t>
  </si>
  <si>
    <t>Prihodi od pristojbi</t>
  </si>
  <si>
    <t>Prihodi od prodaje nef.im. I naplate štete od osig.</t>
  </si>
  <si>
    <t>6632</t>
  </si>
  <si>
    <t>Kapitalne donacije</t>
  </si>
  <si>
    <t>Pozitivne tečajne razlike</t>
  </si>
  <si>
    <t>3113</t>
  </si>
  <si>
    <t>Plaće za prekovremeni rad</t>
  </si>
  <si>
    <t>32</t>
  </si>
  <si>
    <t>3236</t>
  </si>
  <si>
    <t>Zdrastvene i veterinarske usluge</t>
  </si>
  <si>
    <t>3114</t>
  </si>
  <si>
    <t>Plaće za posebne uvjete rada</t>
  </si>
  <si>
    <t>3222</t>
  </si>
  <si>
    <t>Usluge promidžbe i informiranja</t>
  </si>
  <si>
    <t>Premije osiguranja</t>
  </si>
  <si>
    <t>3225</t>
  </si>
  <si>
    <t>Sitni inventar i autogume</t>
  </si>
  <si>
    <t>322</t>
  </si>
  <si>
    <t>3227</t>
  </si>
  <si>
    <t>Službena radna i zaštitna odjeća</t>
  </si>
  <si>
    <t>Članarine i naknade</t>
  </si>
  <si>
    <t>3112</t>
  </si>
  <si>
    <t>Plaće u naravi</t>
  </si>
  <si>
    <t>312</t>
  </si>
  <si>
    <t>3131</t>
  </si>
  <si>
    <t>Doprinosi za mirovinsko osiguranje</t>
  </si>
  <si>
    <t>Stručno usavršavanje</t>
  </si>
  <si>
    <t>44</t>
  </si>
  <si>
    <t>Decentralizirana sredstva</t>
  </si>
  <si>
    <t>Pomoći unutar općeg proračuna</t>
  </si>
  <si>
    <t>Prijenosi između pror.kor.istog proračuna</t>
  </si>
  <si>
    <t>Tekući prijenosi između pror.kor. istog pr.</t>
  </si>
  <si>
    <t xml:space="preserve">Ostali rashodi </t>
  </si>
  <si>
    <t>Tekuće donacije u novcu</t>
  </si>
  <si>
    <t>Rashodi za nabavu neproizv.dug.imovine</t>
  </si>
  <si>
    <t>412</t>
  </si>
  <si>
    <t>4123</t>
  </si>
  <si>
    <t>Licence</t>
  </si>
  <si>
    <t>4</t>
  </si>
  <si>
    <t>4224</t>
  </si>
  <si>
    <t>4227</t>
  </si>
  <si>
    <t>Uređaji,strojevi i oprema za ostale namjene</t>
  </si>
  <si>
    <t>426</t>
  </si>
  <si>
    <t>4262</t>
  </si>
  <si>
    <t>Ulaganje u računalne programe</t>
  </si>
  <si>
    <t>45</t>
  </si>
  <si>
    <t>451</t>
  </si>
  <si>
    <t>4511</t>
  </si>
  <si>
    <t>Rashodi za dodatna ulaganja na nef.imovini</t>
  </si>
  <si>
    <t>Dodatna ulaganja na građ.objektima</t>
  </si>
  <si>
    <t>4223</t>
  </si>
  <si>
    <t>Oprema za održavanje prostorija</t>
  </si>
  <si>
    <t>Prihodi od nef.imovine i naknade štete osig.</t>
  </si>
  <si>
    <t>Oprema za ostale namjene</t>
  </si>
  <si>
    <t>52</t>
  </si>
  <si>
    <t>07 Zdravstvo</t>
  </si>
  <si>
    <t>074 Službe javnog zdravstva</t>
  </si>
  <si>
    <t>Monitoring vodoobskrbnog sustava u MŽ</t>
  </si>
  <si>
    <t>Zdravstvene i veterinarske usluge</t>
  </si>
  <si>
    <t>Monitoring invazivnih vrsta komaraca</t>
  </si>
  <si>
    <t>Doprinosi za zdravstveno osiguranje</t>
  </si>
  <si>
    <t>Decentralizirane funkcije u zdravstvu</t>
  </si>
  <si>
    <t>PROGRAM</t>
  </si>
  <si>
    <t>AKTIVNOST 1009A100904</t>
  </si>
  <si>
    <t>AKTIVNOST 1009A100917</t>
  </si>
  <si>
    <t>AKTIVNOST 1009A100901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</si>
  <si>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</si>
  <si>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</si>
  <si>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</si>
  <si>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</si>
  <si>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</si>
  <si>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</si>
  <si>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subjekta unutar općeg proračuna</t>
  </si>
  <si>
    <t>Tekuće pomoći od izvanproračunksih korisnika</t>
  </si>
  <si>
    <t>Tekuće pomoći pror. korisnicima iz pror koji im nije nadležan</t>
  </si>
  <si>
    <t>Kamate na oročena sredstva i depozite po viđenju</t>
  </si>
  <si>
    <t>Prihodi od pozitivnih tečajnih razlika</t>
  </si>
  <si>
    <t>Prihodi od pristojbi po posebnim propisima</t>
  </si>
  <si>
    <t>Prihodi od prodaje roba</t>
  </si>
  <si>
    <t>Prihodi iz nadležnog proračuna za fin.rashoda poslovanja</t>
  </si>
  <si>
    <t>Prihodi iz nadležnog proračuna za fin.rashoda za nab. nef.im.</t>
  </si>
  <si>
    <t>Ostali prihodi</t>
  </si>
  <si>
    <t>Prihodi od prodaje dugotrajne imovine</t>
  </si>
  <si>
    <t>Prijevozna sredstva u cestovnom prometu</t>
  </si>
  <si>
    <t>UKUPNO:</t>
  </si>
  <si>
    <t>Plaće (Bruto)</t>
  </si>
  <si>
    <t>Ostali rashodi za zaposlene</t>
  </si>
  <si>
    <t>Naknade za prijevoz, rad na terenu i odvojeni život</t>
  </si>
  <si>
    <t>Sitni inventar i auto gume</t>
  </si>
  <si>
    <t>Službena, radna i zaštitna odjeća i obuća</t>
  </si>
  <si>
    <t>Rashodi za  usluge</t>
  </si>
  <si>
    <t>Ostali nespomenuti  rashodi poslovanja</t>
  </si>
  <si>
    <t>Naknade za rad predstavničkih tijela</t>
  </si>
  <si>
    <t>Članarine</t>
  </si>
  <si>
    <t>Ostali nespomenuti izdaci</t>
  </si>
  <si>
    <t>Financijski  rashodi</t>
  </si>
  <si>
    <t>Zatezne kamate</t>
  </si>
  <si>
    <t>Pomoći dane u inozemstvo i unutar općeg proračuna</t>
  </si>
  <si>
    <t>Prijenosi između proračunskih korisnika istog proračuna</t>
  </si>
  <si>
    <t>Tekući prijenosi između proračunskih korisnika istog proračuna</t>
  </si>
  <si>
    <t>Rashodi za nabavu proizvedene dugotrajne imovine</t>
  </si>
  <si>
    <t>Rashodi za dodatna ulaganja na nefinancijskoj imovini</t>
  </si>
  <si>
    <t>Dodatna ulaganja na građevinskim objektima</t>
  </si>
  <si>
    <t>RAČUN PRIHODA I RASHODA</t>
  </si>
  <si>
    <t>NAZIV</t>
  </si>
  <si>
    <t>BROJČANA OZNAKA</t>
  </si>
  <si>
    <t>Ulaganja u računalne programe</t>
  </si>
  <si>
    <t>Oprema za održavanje</t>
  </si>
  <si>
    <t>IZVOR</t>
  </si>
  <si>
    <t>IZVJEŠTAJ PO PROGRAMSKOJ KLASIFIKACIJI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</si>
  <si>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</si>
  <si>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</si>
  <si>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</si>
  <si>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</si>
  <si>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</si>
  <si>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</si>
  <si>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</si>
  <si>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</si>
  <si>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r>
      <t xml:space="preserve">Rashodi za nabavu neproizvedene </t>
    </r>
    <r>
      <rPr>
        <b/>
        <sz val="12"/>
        <rFont val="Times New Roman"/>
        <family val="1"/>
        <charset val="238"/>
      </rPr>
      <t>dugotrajne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color indexed="8"/>
        <rFont val="Times New Roman"/>
        <family val="1"/>
        <charset val="238"/>
      </rPr>
      <t>imovine</t>
    </r>
  </si>
  <si>
    <t>RASHODI ZA NABAVU NEFINANCIJSKE IMOVINE</t>
  </si>
  <si>
    <t>PLAN 2024.</t>
  </si>
  <si>
    <t>Projekcija za 2025.</t>
  </si>
  <si>
    <t>Projekcija za 2026.</t>
  </si>
  <si>
    <t>Negativne tečajne razlike</t>
  </si>
  <si>
    <t>OSTVARENJE/ IZVRŠENJE        2022.</t>
  </si>
  <si>
    <t>673</t>
  </si>
  <si>
    <t xml:space="preserve">Uredski materijal </t>
  </si>
  <si>
    <t>Tekuće pomoći temeljem prijenosa EU sredstava</t>
  </si>
  <si>
    <t>Oprema za održavanje i zaštitu</t>
  </si>
  <si>
    <t>Prijevozna sredstva</t>
  </si>
  <si>
    <t>Glazbena oprema</t>
  </si>
  <si>
    <t>Pomoći temeljem EU sredstava</t>
  </si>
  <si>
    <t>Tekuće pomoći temeljem EU sredstava</t>
  </si>
  <si>
    <t>Pomoći EU</t>
  </si>
  <si>
    <t>Naknade za rad predstavn. i izvršnih tijela</t>
  </si>
  <si>
    <t>4226</t>
  </si>
  <si>
    <t>RASHODI ZA NABAVU NEF.IMOVINE</t>
  </si>
  <si>
    <t>423</t>
  </si>
  <si>
    <t>4231</t>
  </si>
  <si>
    <t>ulaganje u računalne programe</t>
  </si>
  <si>
    <t xml:space="preserve"> PRIHODI I RASHODI PREMA EKONOMSKOJ KLASIFIKACIJI</t>
  </si>
  <si>
    <t>FINANCIJSKI PLAN ZAVODA ZA JAVNO ZDRAVSTVO MEĐIMURSKE ŽUPANIJE ZA 2024. I PROJEKCIJA ZA 2025. i 2026. GODINU</t>
  </si>
  <si>
    <t>PRIHODI I RASHODI PREMA IZVORIMA FINANCIRANJA</t>
  </si>
  <si>
    <t xml:space="preserve"> RASHODI PREMA FUNKCIJSKOG KLASIFIKACIJI</t>
  </si>
  <si>
    <t xml:space="preserve"> RAČUN FINANCIRANJA PREMA EKONOMSKOJ KLASIFIKACIJI </t>
  </si>
  <si>
    <t>I.OPĆI DIO</t>
  </si>
  <si>
    <t>A) SAŽETAK RAČUNA PRIHODA I RASHODA</t>
  </si>
  <si>
    <t>EUR</t>
  </si>
  <si>
    <t>Izvršenje 2022.*</t>
  </si>
  <si>
    <t>RAZLIKA - VIŠAK / MANJAK</t>
  </si>
  <si>
    <t>B) SAŽETAK RAČUNA FINANCIRANJA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</si>
  <si>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</si>
  <si>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</si>
  <si>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</si>
  <si>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</si>
  <si>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</si>
  <si>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</si>
  <si>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</si>
  <si>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</si>
  <si>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</si>
  <si>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</si>
  <si>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Plan za 2024.</t>
  </si>
  <si>
    <t>Projekcija
za 2025.</t>
  </si>
  <si>
    <t>FINANCIJSKI PLAN ZAVODA ZA JAVNO ZDRAVSTVO MEĐIMURSKE ŽUPANIJE
ZA 2024. I PROJEKCIJA ZA 2025. I 2026. GODINU</t>
  </si>
  <si>
    <t>AKTIVNOST A100002: Centralno financiranje specijalizacija</t>
  </si>
  <si>
    <t xml:space="preserve">Naknade troškova prijevoza </t>
  </si>
  <si>
    <t>323</t>
  </si>
  <si>
    <t>3237</t>
  </si>
  <si>
    <t>izvor financiranja 11</t>
  </si>
  <si>
    <t>izvor financiranja 44</t>
  </si>
  <si>
    <t>izvor financiranja 51</t>
  </si>
  <si>
    <t>Program usmjeren  unapređenju mentalnog zdravlja, prevenciji i liječenju ovisnosti u Međimurskoj županiji</t>
  </si>
  <si>
    <t>3213</t>
  </si>
  <si>
    <t>izvor financiranja 52</t>
  </si>
  <si>
    <t>Savjetovalište za prevenciju prekomjerne tjelesne težine i debljine</t>
  </si>
  <si>
    <t>Pomoći dane u inozemstvu i unutar općeg proračuna</t>
  </si>
  <si>
    <t>Tekući prijenosi između pror.korisnika istog proračuna</t>
  </si>
  <si>
    <t>izvor financiranja 31</t>
  </si>
  <si>
    <t>Prihodi od prodaje postrojenja i opreme</t>
  </si>
  <si>
    <t>Prihodi od prodaje građevisnkih objekata</t>
  </si>
  <si>
    <t>AKTIVNOST A100003</t>
  </si>
  <si>
    <t>AKTIVNOST A100004</t>
  </si>
  <si>
    <t>Izvor financiranja 43</t>
  </si>
  <si>
    <t>Izvor financiranja 61</t>
  </si>
  <si>
    <t>Izvod financiranja 71</t>
  </si>
  <si>
    <t>Izvor financiranja  52</t>
  </si>
  <si>
    <t>Rebalans 2023.</t>
  </si>
  <si>
    <t>REBALANS 2023.</t>
  </si>
  <si>
    <t>AKTIVNOST A100001</t>
  </si>
  <si>
    <t>Redovna djelatnost</t>
  </si>
  <si>
    <t>AKTIVNOST 1011A101133</t>
  </si>
  <si>
    <t>Pilot projekt prevencije ovisnosti usmjeren djeci i mladim Romima</t>
  </si>
  <si>
    <t>Prihodi iz nadležnog proračuna i HZZO-a</t>
  </si>
  <si>
    <t>UKUPNI PRIHODI POSLOVANJA</t>
  </si>
  <si>
    <t>PROVOĐENJE ZDRAVSTVENE ZAŠTITE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</si>
</sst>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5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 tint="0.14999847407452621"/>
      <name val="Times New Roman"/>
      <family val="1"/>
      <charset val="238"/>
    </font>
    <font>
      <sz val="12"/>
      <color theme="1" tint="0.1499984740745262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2"/>
      <color rgb="FF002060"/>
      <name val="Times New Roman"/>
      <family val="1"/>
      <charset val="238"/>
    </font>
    <font>
      <i/>
      <sz val="12"/>
      <color rgb="FF002060"/>
      <name val="Times New Roman"/>
      <family val="1"/>
      <charset val="238"/>
    </font>
    <font>
      <b/>
      <i/>
      <sz val="12"/>
      <color rgb="FF00206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8"/>
      <color rgb="FF00206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5" tint="0.39997558519241921"/>
      <name val="Times New Roman"/>
      <family val="1"/>
      <charset val="238"/>
    </font>
    <font>
      <b/>
      <sz val="11"/>
      <color theme="5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39997558519241921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11">
    <xf numFmtId="0" fontId="0" fillId="0" borderId="0"/>
    <xf numFmtId="0" fontId="4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11">
    <xf numFmtId="0" fontId="0" fillId="0" borderId="0" xfId="0"/>
    <xf numFmtId="3" fontId="10" fillId="0" borderId="0" xfId="0" applyNumberFormat="1" applyFont="1" applyAlignment="1">
      <alignment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1" fillId="5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49" fontId="9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4" fontId="9" fillId="2" borderId="6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49" fontId="10" fillId="2" borderId="6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4" fontId="10" fillId="2" borderId="6" xfId="0" applyNumberFormat="1" applyFont="1" applyFill="1" applyBorder="1" applyAlignment="1">
      <alignment horizontal="right" vertical="center"/>
    </xf>
    <xf numFmtId="0" fontId="9" fillId="7" borderId="6" xfId="0" applyFont="1" applyFill="1" applyBorder="1" applyAlignment="1">
      <alignment vertical="center"/>
    </xf>
    <xf numFmtId="0" fontId="9" fillId="7" borderId="6" xfId="0" applyFont="1" applyFill="1" applyBorder="1" applyAlignment="1">
      <alignment horizontal="right" vertical="center"/>
    </xf>
    <xf numFmtId="0" fontId="11" fillId="8" borderId="6" xfId="0" applyFont="1" applyFill="1" applyBorder="1" applyAlignment="1">
      <alignment horizontal="center" vertical="center"/>
    </xf>
    <xf numFmtId="49" fontId="11" fillId="8" borderId="6" xfId="0" applyNumberFormat="1" applyFont="1" applyFill="1" applyBorder="1" applyAlignment="1">
      <alignment horizontal="left" vertical="center" wrapText="1"/>
    </xf>
    <xf numFmtId="4" fontId="11" fillId="8" borderId="6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left" vertical="center" wrapText="1"/>
    </xf>
    <xf numFmtId="4" fontId="11" fillId="5" borderId="6" xfId="0" applyNumberFormat="1" applyFont="1" applyFill="1" applyBorder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6" xfId="0" applyFont="1" applyFill="1" applyBorder="1" applyAlignment="1">
      <alignment horizontal="right" vertical="center"/>
    </xf>
    <xf numFmtId="49" fontId="10" fillId="5" borderId="6" xfId="0" applyNumberFormat="1" applyFont="1" applyFill="1" applyBorder="1" applyAlignment="1">
      <alignment horizontal="left" vertical="center" wrapText="1"/>
    </xf>
    <xf numFmtId="4" fontId="12" fillId="5" borderId="6" xfId="0" applyNumberFormat="1" applyFont="1" applyFill="1" applyBorder="1" applyAlignment="1">
      <alignment horizontal="right" vertical="center"/>
    </xf>
    <xf numFmtId="4" fontId="10" fillId="5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vertical="center"/>
    </xf>
    <xf numFmtId="0" fontId="11" fillId="8" borderId="6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right" vertical="center"/>
    </xf>
    <xf numFmtId="0" fontId="10" fillId="5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vertical="center"/>
    </xf>
    <xf numFmtId="0" fontId="10" fillId="7" borderId="6" xfId="0" applyFont="1" applyFill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right" vertical="center"/>
    </xf>
    <xf numFmtId="0" fontId="10" fillId="3" borderId="6" xfId="0" applyFont="1" applyFill="1" applyBorder="1" applyAlignment="1">
      <alignment vertical="center"/>
    </xf>
    <xf numFmtId="3" fontId="10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8" borderId="6" xfId="0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0" fontId="9" fillId="4" borderId="6" xfId="0" applyFont="1" applyFill="1" applyBorder="1" applyAlignment="1">
      <alignment vertical="center"/>
    </xf>
    <xf numFmtId="49" fontId="9" fillId="6" borderId="6" xfId="0" applyNumberFormat="1" applyFont="1" applyFill="1" applyBorder="1" applyAlignment="1">
      <alignment horizontal="right" vertical="center"/>
    </xf>
    <xf numFmtId="49" fontId="9" fillId="6" borderId="6" xfId="0" applyNumberFormat="1" applyFont="1" applyFill="1" applyBorder="1" applyAlignment="1">
      <alignment vertical="center"/>
    </xf>
    <xf numFmtId="4" fontId="9" fillId="6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4" fontId="9" fillId="6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11" fillId="8" borderId="6" xfId="0" applyNumberFormat="1" applyFont="1" applyFill="1" applyBorder="1" applyAlignment="1">
      <alignment horizontal="right" vertical="center"/>
    </xf>
    <xf numFmtId="49" fontId="11" fillId="8" borderId="6" xfId="0" applyNumberFormat="1" applyFont="1" applyFill="1" applyBorder="1" applyAlignment="1">
      <alignment vertical="center"/>
    </xf>
    <xf numFmtId="4" fontId="11" fillId="8" borderId="6" xfId="0" applyNumberFormat="1" applyFont="1" applyFill="1" applyBorder="1" applyAlignment="1">
      <alignment horizontal="right" vertical="center" wrapText="1"/>
    </xf>
    <xf numFmtId="4" fontId="9" fillId="5" borderId="6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4" fontId="9" fillId="6" borderId="6" xfId="0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vertical="center"/>
    </xf>
    <xf numFmtId="49" fontId="11" fillId="5" borderId="6" xfId="0" applyNumberFormat="1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vertical="center"/>
    </xf>
    <xf numFmtId="49" fontId="10" fillId="5" borderId="6" xfId="0" applyNumberFormat="1" applyFont="1" applyFill="1" applyBorder="1" applyAlignment="1">
      <alignment vertical="center"/>
    </xf>
    <xf numFmtId="49" fontId="11" fillId="8" borderId="6" xfId="0" applyNumberFormat="1" applyFont="1" applyFill="1" applyBorder="1" applyAlignment="1">
      <alignment horizontal="left" vertical="center"/>
    </xf>
    <xf numFmtId="4" fontId="9" fillId="8" borderId="6" xfId="0" applyNumberFormat="1" applyFont="1" applyFill="1" applyBorder="1" applyAlignment="1">
      <alignment horizontal="right" vertical="center"/>
    </xf>
    <xf numFmtId="4" fontId="11" fillId="6" borderId="6" xfId="0" applyNumberFormat="1" applyFont="1" applyFill="1" applyBorder="1" applyAlignment="1">
      <alignment horizontal="right" vertical="center" wrapText="1"/>
    </xf>
    <xf numFmtId="4" fontId="11" fillId="5" borderId="6" xfId="0" applyNumberFormat="1" applyFont="1" applyFill="1" applyBorder="1" applyAlignment="1">
      <alignment horizontal="right" vertical="center" wrapText="1"/>
    </xf>
    <xf numFmtId="4" fontId="10" fillId="5" borderId="6" xfId="0" applyNumberFormat="1" applyFont="1" applyFill="1" applyBorder="1" applyAlignment="1">
      <alignment horizontal="right" vertical="center" wrapText="1"/>
    </xf>
    <xf numFmtId="4" fontId="12" fillId="5" borderId="6" xfId="0" applyNumberFormat="1" applyFont="1" applyFill="1" applyBorder="1" applyAlignment="1">
      <alignment horizontal="right" vertical="center" wrapText="1"/>
    </xf>
    <xf numFmtId="4" fontId="9" fillId="5" borderId="6" xfId="0" applyNumberFormat="1" applyFont="1" applyFill="1" applyBorder="1" applyAlignment="1">
      <alignment horizontal="right" vertical="center" wrapText="1"/>
    </xf>
    <xf numFmtId="49" fontId="9" fillId="5" borderId="6" xfId="0" applyNumberFormat="1" applyFont="1" applyFill="1" applyBorder="1" applyAlignment="1">
      <alignment horizontal="right" vertical="center"/>
    </xf>
    <xf numFmtId="49" fontId="10" fillId="5" borderId="6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vertical="center"/>
    </xf>
    <xf numFmtId="3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49" fontId="9" fillId="4" borderId="6" xfId="0" applyNumberFormat="1" applyFont="1" applyFill="1" applyBorder="1" applyAlignment="1">
      <alignment horizontal="right" vertical="center"/>
    </xf>
    <xf numFmtId="4" fontId="10" fillId="4" borderId="6" xfId="0" applyNumberFormat="1" applyFont="1" applyFill="1" applyBorder="1" applyAlignment="1">
      <alignment horizontal="right" vertical="center"/>
    </xf>
    <xf numFmtId="4" fontId="9" fillId="4" borderId="6" xfId="0" applyNumberFormat="1" applyFont="1" applyFill="1" applyBorder="1" applyAlignment="1">
      <alignment horizontal="right" vertical="center"/>
    </xf>
    <xf numFmtId="49" fontId="11" fillId="7" borderId="6" xfId="0" applyNumberFormat="1" applyFont="1" applyFill="1" applyBorder="1" applyAlignment="1">
      <alignment horizontal="right" vertical="center"/>
    </xf>
    <xf numFmtId="4" fontId="9" fillId="7" borderId="6" xfId="0" applyNumberFormat="1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center"/>
    </xf>
    <xf numFmtId="49" fontId="9" fillId="6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3" borderId="0" xfId="0" applyNumberFormat="1" applyFont="1" applyFill="1" applyAlignment="1">
      <alignment vertical="center"/>
    </xf>
    <xf numFmtId="4" fontId="9" fillId="3" borderId="0" xfId="1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3" borderId="0" xfId="0" applyNumberFormat="1" applyFont="1" applyFill="1" applyAlignment="1">
      <alignment vertical="center"/>
    </xf>
    <xf numFmtId="4" fontId="12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3" borderId="0" xfId="0" applyNumberFormat="1" applyFont="1" applyFill="1" applyAlignment="1">
      <alignment vertical="center"/>
    </xf>
    <xf numFmtId="3" fontId="9" fillId="2" borderId="6" xfId="0" applyNumberFormat="1" applyFont="1" applyFill="1" applyBorder="1" applyAlignment="1">
      <alignment horizontal="center" vertical="center"/>
    </xf>
    <xf numFmtId="0" fontId="15" fillId="4" borderId="7" xfId="0" applyNumberFormat="1" applyFont="1" applyFill="1" applyBorder="1" applyAlignment="1" applyProtection="1">
      <alignment horizontal="center" vertical="center" wrapText="1"/>
    </xf>
    <xf numFmtId="0" fontId="15" fillId="4" borderId="6" xfId="0" applyNumberFormat="1" applyFont="1" applyFill="1" applyBorder="1" applyAlignment="1" applyProtection="1">
      <alignment horizontal="center" vertical="center" wrapText="1"/>
    </xf>
    <xf numFmtId="0" fontId="16" fillId="3" borderId="6" xfId="0" applyNumberFormat="1" applyFont="1" applyFill="1" applyBorder="1" applyAlignment="1" applyProtection="1">
      <alignment horizontal="left" vertical="center" wrapText="1"/>
    </xf>
    <xf numFmtId="3" fontId="17" fillId="3" borderId="6" xfId="0" applyNumberFormat="1" applyFont="1" applyFill="1" applyBorder="1" applyAlignment="1">
      <alignment horizontal="center" vertical="center"/>
    </xf>
    <xf numFmtId="0" fontId="18" fillId="3" borderId="6" xfId="0" applyNumberFormat="1" applyFont="1" applyFill="1" applyBorder="1" applyAlignment="1" applyProtection="1">
      <alignment horizontal="left" vertical="center" wrapText="1"/>
    </xf>
    <xf numFmtId="0" fontId="18" fillId="3" borderId="6" xfId="0" quotePrefix="1" applyFont="1" applyFill="1" applyBorder="1" applyAlignment="1">
      <alignment horizontal="left" vertical="center"/>
    </xf>
    <xf numFmtId="0" fontId="18" fillId="3" borderId="6" xfId="0" quotePrefix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6" xfId="0" applyNumberFormat="1" applyFont="1" applyFill="1" applyBorder="1" applyAlignment="1" applyProtection="1">
      <alignment horizontal="left" vertical="center"/>
    </xf>
    <xf numFmtId="0" fontId="16" fillId="3" borderId="6" xfId="0" applyNumberFormat="1" applyFont="1" applyFill="1" applyBorder="1" applyAlignment="1" applyProtection="1">
      <alignment vertical="center" wrapText="1"/>
    </xf>
    <xf numFmtId="0" fontId="18" fillId="3" borderId="6" xfId="0" applyNumberFormat="1" applyFont="1" applyFill="1" applyBorder="1" applyAlignment="1" applyProtection="1">
      <alignment vertical="center" wrapText="1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3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5" fillId="3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/>
    <xf numFmtId="164" fontId="9" fillId="0" borderId="6" xfId="0" applyNumberFormat="1" applyFont="1" applyBorder="1" applyAlignment="1">
      <alignment horizontal="right" vertical="center"/>
    </xf>
    <xf numFmtId="164" fontId="21" fillId="0" borderId="6" xfId="0" applyNumberFormat="1" applyFont="1" applyBorder="1"/>
    <xf numFmtId="0" fontId="20" fillId="0" borderId="6" xfId="0" applyFont="1" applyBorder="1"/>
    <xf numFmtId="164" fontId="20" fillId="0" borderId="6" xfId="0" applyNumberFormat="1" applyFont="1" applyBorder="1" applyAlignment="1">
      <alignment horizontal="right"/>
    </xf>
    <xf numFmtId="164" fontId="20" fillId="0" borderId="6" xfId="0" applyNumberFormat="1" applyFont="1" applyBorder="1"/>
    <xf numFmtId="164" fontId="9" fillId="0" borderId="6" xfId="0" applyNumberFormat="1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164" fontId="9" fillId="0" borderId="6" xfId="0" applyNumberFormat="1" applyFont="1" applyBorder="1"/>
    <xf numFmtId="0" fontId="15" fillId="0" borderId="6" xfId="0" applyNumberFormat="1" applyFont="1" applyFill="1" applyBorder="1" applyAlignment="1" applyProtection="1">
      <alignment horizontal="center"/>
    </xf>
    <xf numFmtId="4" fontId="15" fillId="0" borderId="6" xfId="0" applyNumberFormat="1" applyFont="1" applyFill="1" applyBorder="1" applyAlignment="1" applyProtection="1">
      <alignment vertical="center" wrapText="1"/>
    </xf>
    <xf numFmtId="4" fontId="21" fillId="0" borderId="6" xfId="0" applyNumberFormat="1" applyFont="1" applyBorder="1"/>
    <xf numFmtId="0" fontId="17" fillId="0" borderId="6" xfId="0" applyNumberFormat="1" applyFont="1" applyFill="1" applyBorder="1" applyAlignment="1" applyProtection="1">
      <alignment horizontal="center"/>
    </xf>
    <xf numFmtId="4" fontId="17" fillId="0" borderId="6" xfId="0" applyNumberFormat="1" applyFont="1" applyFill="1" applyBorder="1" applyAlignment="1" applyProtection="1">
      <alignment vertical="center"/>
    </xf>
    <xf numFmtId="4" fontId="17" fillId="0" borderId="6" xfId="0" applyNumberFormat="1" applyFont="1" applyFill="1" applyBorder="1" applyAlignment="1" applyProtection="1">
      <alignment horizontal="right" wrapText="1"/>
    </xf>
    <xf numFmtId="4" fontId="17" fillId="0" borderId="6" xfId="0" applyNumberFormat="1" applyFont="1" applyFill="1" applyBorder="1" applyAlignment="1" applyProtection="1">
      <alignment vertical="center" wrapText="1"/>
    </xf>
    <xf numFmtId="4" fontId="20" fillId="0" borderId="6" xfId="0" applyNumberFormat="1" applyFont="1" applyBorder="1"/>
    <xf numFmtId="4" fontId="15" fillId="0" borderId="6" xfId="0" applyNumberFormat="1" applyFont="1" applyFill="1" applyBorder="1" applyAlignment="1" applyProtection="1">
      <alignment vertical="center"/>
    </xf>
    <xf numFmtId="4" fontId="20" fillId="0" borderId="6" xfId="0" applyNumberFormat="1" applyFont="1" applyFill="1" applyBorder="1" applyAlignment="1" applyProtection="1">
      <alignment vertical="center"/>
    </xf>
    <xf numFmtId="0" fontId="15" fillId="0" borderId="4" xfId="0" applyNumberFormat="1" applyFont="1" applyFill="1" applyBorder="1" applyAlignment="1" applyProtection="1">
      <alignment horizontal="center" wrapText="1"/>
    </xf>
    <xf numFmtId="4" fontId="23" fillId="0" borderId="6" xfId="9" applyNumberFormat="1" applyFont="1" applyFill="1" applyBorder="1" applyAlignment="1">
      <alignment horizontal="right" vertical="center" wrapText="1"/>
    </xf>
    <xf numFmtId="4" fontId="22" fillId="0" borderId="6" xfId="9" applyNumberFormat="1" applyFont="1" applyFill="1" applyBorder="1" applyAlignment="1">
      <alignment horizontal="right" vertical="center" wrapText="1"/>
    </xf>
    <xf numFmtId="4" fontId="17" fillId="0" borderId="6" xfId="10" applyNumberFormat="1" applyFont="1" applyFill="1" applyBorder="1" applyAlignment="1">
      <alignment horizontal="right" wrapText="1"/>
    </xf>
    <xf numFmtId="4" fontId="15" fillId="0" borderId="6" xfId="0" applyNumberFormat="1" applyFont="1" applyFill="1" applyBorder="1" applyAlignment="1" applyProtection="1">
      <alignment horizontal="right" wrapText="1"/>
    </xf>
    <xf numFmtId="4" fontId="15" fillId="0" borderId="6" xfId="10" applyNumberFormat="1" applyFont="1" applyFill="1" applyBorder="1" applyAlignment="1">
      <alignment horizontal="right" wrapText="1"/>
    </xf>
    <xf numFmtId="0" fontId="20" fillId="0" borderId="0" xfId="0" applyFont="1" applyAlignment="1">
      <alignment horizontal="right"/>
    </xf>
    <xf numFmtId="0" fontId="9" fillId="11" borderId="6" xfId="0" applyFont="1" applyFill="1" applyBorder="1"/>
    <xf numFmtId="164" fontId="9" fillId="11" borderId="6" xfId="0" applyNumberFormat="1" applyFont="1" applyFill="1" applyBorder="1" applyAlignment="1">
      <alignment horizontal="right" vertical="center"/>
    </xf>
    <xf numFmtId="164" fontId="21" fillId="11" borderId="6" xfId="0" applyNumberFormat="1" applyFont="1" applyFill="1" applyBorder="1"/>
    <xf numFmtId="164" fontId="9" fillId="11" borderId="6" xfId="0" applyNumberFormat="1" applyFont="1" applyFill="1" applyBorder="1" applyAlignment="1">
      <alignment horizontal="right"/>
    </xf>
    <xf numFmtId="0" fontId="15" fillId="11" borderId="6" xfId="0" applyNumberFormat="1" applyFont="1" applyFill="1" applyBorder="1" applyAlignment="1" applyProtection="1">
      <alignment horizontal="center"/>
    </xf>
    <xf numFmtId="4" fontId="15" fillId="11" borderId="6" xfId="0" applyNumberFormat="1" applyFont="1" applyFill="1" applyBorder="1" applyAlignment="1" applyProtection="1">
      <alignment vertical="center" wrapText="1"/>
    </xf>
    <xf numFmtId="4" fontId="21" fillId="11" borderId="6" xfId="0" applyNumberFormat="1" applyFont="1" applyFill="1" applyBorder="1"/>
    <xf numFmtId="4" fontId="15" fillId="11" borderId="6" xfId="0" applyNumberFormat="1" applyFont="1" applyFill="1" applyBorder="1" applyAlignment="1" applyProtection="1">
      <alignment horizontal="right" vertical="center"/>
    </xf>
    <xf numFmtId="4" fontId="15" fillId="11" borderId="6" xfId="0" applyNumberFormat="1" applyFont="1" applyFill="1" applyBorder="1" applyAlignment="1" applyProtection="1">
      <alignment vertical="center"/>
    </xf>
    <xf numFmtId="0" fontId="10" fillId="0" borderId="0" xfId="0" applyFont="1"/>
    <xf numFmtId="0" fontId="9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vertical="center" wrapText="1"/>
    </xf>
    <xf numFmtId="0" fontId="25" fillId="0" borderId="0" xfId="0" applyFont="1"/>
    <xf numFmtId="0" fontId="26" fillId="0" borderId="0" xfId="0" applyFont="1"/>
    <xf numFmtId="0" fontId="9" fillId="3" borderId="8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left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left" vertical="center" wrapText="1"/>
    </xf>
    <xf numFmtId="4" fontId="9" fillId="0" borderId="8" xfId="7" applyNumberFormat="1" applyFont="1" applyBorder="1" applyAlignment="1">
      <alignment horizontal="center" vertical="center"/>
    </xf>
    <xf numFmtId="0" fontId="12" fillId="3" borderId="6" xfId="0" quotePrefix="1" applyFont="1" applyFill="1" applyBorder="1" applyAlignment="1">
      <alignment horizontal="left" vertical="center" wrapText="1"/>
    </xf>
    <xf numFmtId="4" fontId="10" fillId="0" borderId="8" xfId="7" applyNumberFormat="1" applyFont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center" wrapText="1"/>
    </xf>
    <xf numFmtId="3" fontId="28" fillId="0" borderId="0" xfId="0" applyNumberFormat="1" applyFont="1"/>
    <xf numFmtId="3" fontId="29" fillId="0" borderId="0" xfId="0" applyNumberFormat="1" applyFont="1" applyAlignment="1">
      <alignment horizontal="left"/>
    </xf>
    <xf numFmtId="0" fontId="27" fillId="3" borderId="0" xfId="1" applyFont="1" applyFill="1" applyAlignment="1">
      <alignment horizontal="center" vertical="center" wrapText="1"/>
    </xf>
    <xf numFmtId="3" fontId="30" fillId="3" borderId="0" xfId="0" applyNumberFormat="1" applyFont="1" applyFill="1" applyAlignment="1">
      <alignment vertical="center"/>
    </xf>
    <xf numFmtId="3" fontId="30" fillId="5" borderId="0" xfId="0" applyNumberFormat="1" applyFont="1" applyFill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0" fontId="16" fillId="5" borderId="8" xfId="0" applyFont="1" applyFill="1" applyBorder="1" applyAlignment="1">
      <alignment horizontal="center" vertical="center" wrapText="1"/>
    </xf>
    <xf numFmtId="3" fontId="31" fillId="5" borderId="8" xfId="0" applyNumberFormat="1" applyFont="1" applyFill="1" applyBorder="1" applyAlignment="1">
      <alignment horizontal="center" vertical="center" wrapText="1"/>
    </xf>
    <xf numFmtId="3" fontId="32" fillId="0" borderId="8" xfId="0" applyNumberFormat="1" applyFont="1" applyBorder="1" applyAlignment="1">
      <alignment horizontal="center" vertical="center"/>
    </xf>
    <xf numFmtId="3" fontId="33" fillId="0" borderId="0" xfId="0" applyNumberFormat="1" applyFont="1" applyAlignment="1">
      <alignment horizontal="right" vertical="center"/>
    </xf>
    <xf numFmtId="3" fontId="33" fillId="0" borderId="0" xfId="0" applyNumberFormat="1" applyFont="1"/>
    <xf numFmtId="3" fontId="34" fillId="5" borderId="8" xfId="0" applyNumberFormat="1" applyFont="1" applyFill="1" applyBorder="1" applyAlignment="1">
      <alignment horizontal="left" vertical="center"/>
    </xf>
    <xf numFmtId="0" fontId="34" fillId="5" borderId="8" xfId="0" applyFont="1" applyFill="1" applyBorder="1" applyAlignment="1">
      <alignment horizontal="left" vertical="center" wrapText="1"/>
    </xf>
    <xf numFmtId="3" fontId="34" fillId="5" borderId="8" xfId="0" applyNumberFormat="1" applyFont="1" applyFill="1" applyBorder="1" applyAlignment="1">
      <alignment horizontal="right" vertical="center" wrapText="1"/>
    </xf>
    <xf numFmtId="0" fontId="16" fillId="5" borderId="8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left" vertical="center" wrapText="1"/>
    </xf>
    <xf numFmtId="4" fontId="34" fillId="5" borderId="8" xfId="0" applyNumberFormat="1" applyFont="1" applyFill="1" applyBorder="1" applyAlignment="1">
      <alignment horizontal="right" vertical="center" wrapText="1"/>
    </xf>
    <xf numFmtId="3" fontId="34" fillId="9" borderId="8" xfId="0" applyNumberFormat="1" applyFont="1" applyFill="1" applyBorder="1" applyAlignment="1">
      <alignment horizontal="left" vertical="center"/>
    </xf>
    <xf numFmtId="3" fontId="34" fillId="9" borderId="8" xfId="0" applyNumberFormat="1" applyFont="1" applyFill="1" applyBorder="1" applyAlignment="1">
      <alignment horizontal="left" vertical="center" wrapText="1"/>
    </xf>
    <xf numFmtId="4" fontId="34" fillId="9" borderId="8" xfId="0" applyNumberFormat="1" applyFont="1" applyFill="1" applyBorder="1" applyAlignment="1">
      <alignment horizontal="right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center" wrapText="1"/>
    </xf>
    <xf numFmtId="3" fontId="30" fillId="0" borderId="3" xfId="0" applyNumberFormat="1" applyFont="1" applyBorder="1" applyAlignment="1">
      <alignment horizontal="right"/>
    </xf>
    <xf numFmtId="3" fontId="30" fillId="0" borderId="1" xfId="0" applyNumberFormat="1" applyFont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/>
    </xf>
    <xf numFmtId="3" fontId="27" fillId="0" borderId="0" xfId="0" applyNumberFormat="1" applyFont="1"/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/>
    </xf>
    <xf numFmtId="4" fontId="34" fillId="0" borderId="8" xfId="0" applyNumberFormat="1" applyFont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0" fontId="34" fillId="10" borderId="8" xfId="0" applyFont="1" applyFill="1" applyBorder="1" applyAlignment="1">
      <alignment horizontal="left" vertical="center"/>
    </xf>
    <xf numFmtId="0" fontId="34" fillId="10" borderId="8" xfId="0" applyFont="1" applyFill="1" applyBorder="1" applyAlignment="1">
      <alignment horizontal="left" vertical="center" wrapText="1"/>
    </xf>
    <xf numFmtId="4" fontId="16" fillId="10" borderId="8" xfId="0" applyNumberFormat="1" applyFont="1" applyFill="1" applyBorder="1" applyAlignment="1">
      <alignment horizontal="right" vertical="center"/>
    </xf>
    <xf numFmtId="3" fontId="16" fillId="8" borderId="8" xfId="0" applyNumberFormat="1" applyFont="1" applyFill="1" applyBorder="1" applyAlignment="1">
      <alignment horizontal="left" vertical="center"/>
    </xf>
    <xf numFmtId="4" fontId="16" fillId="7" borderId="8" xfId="0" applyNumberFormat="1" applyFont="1" applyFill="1" applyBorder="1" applyAlignment="1">
      <alignment vertical="center"/>
    </xf>
    <xf numFmtId="4" fontId="16" fillId="10" borderId="8" xfId="0" applyNumberFormat="1" applyFont="1" applyFill="1" applyBorder="1" applyAlignment="1">
      <alignment vertical="center"/>
    </xf>
    <xf numFmtId="4" fontId="16" fillId="3" borderId="8" xfId="0" applyNumberFormat="1" applyFont="1" applyFill="1" applyBorder="1" applyAlignment="1">
      <alignment vertical="center"/>
    </xf>
    <xf numFmtId="1" fontId="18" fillId="5" borderId="8" xfId="0" applyNumberFormat="1" applyFont="1" applyFill="1" applyBorder="1" applyAlignment="1">
      <alignment horizontal="center" vertical="center"/>
    </xf>
    <xf numFmtId="3" fontId="18" fillId="5" borderId="8" xfId="0" applyNumberFormat="1" applyFont="1" applyFill="1" applyBorder="1" applyAlignment="1">
      <alignment horizontal="left" vertical="center"/>
    </xf>
    <xf numFmtId="4" fontId="14" fillId="2" borderId="6" xfId="0" applyNumberFormat="1" applyFont="1" applyFill="1" applyBorder="1" applyAlignment="1">
      <alignment vertical="center"/>
    </xf>
    <xf numFmtId="49" fontId="13" fillId="6" borderId="6" xfId="0" applyNumberFormat="1" applyFont="1" applyFill="1" applyBorder="1" applyAlignment="1">
      <alignment horizontal="center" vertical="center"/>
    </xf>
    <xf numFmtId="49" fontId="13" fillId="6" borderId="4" xfId="0" applyNumberFormat="1" applyFont="1" applyFill="1" applyBorder="1" applyAlignment="1">
      <alignment vertical="center"/>
    </xf>
    <xf numFmtId="4" fontId="35" fillId="6" borderId="6" xfId="0" applyNumberFormat="1" applyFont="1" applyFill="1" applyBorder="1" applyAlignment="1">
      <alignment horizontal="right" vertical="center" wrapText="1"/>
    </xf>
    <xf numFmtId="49" fontId="14" fillId="2" borderId="6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vertical="center"/>
    </xf>
    <xf numFmtId="4" fontId="19" fillId="5" borderId="6" xfId="0" applyNumberFormat="1" applyFont="1" applyFill="1" applyBorder="1" applyAlignment="1">
      <alignment horizontal="right" vertical="center" wrapText="1"/>
    </xf>
    <xf numFmtId="49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4" fontId="35" fillId="5" borderId="6" xfId="0" applyNumberFormat="1" applyFont="1" applyFill="1" applyBorder="1" applyAlignment="1">
      <alignment horizontal="right" vertical="center" wrapText="1"/>
    </xf>
    <xf numFmtId="49" fontId="14" fillId="0" borderId="6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1" fontId="34" fillId="9" borderId="0" xfId="0" applyNumberFormat="1" applyFont="1" applyFill="1" applyBorder="1" applyAlignment="1">
      <alignment horizontal="center" vertical="center"/>
    </xf>
    <xf numFmtId="3" fontId="34" fillId="9" borderId="0" xfId="0" applyNumberFormat="1" applyFont="1" applyFill="1" applyBorder="1" applyAlignment="1">
      <alignment horizontal="left" vertical="center"/>
    </xf>
    <xf numFmtId="49" fontId="13" fillId="6" borderId="6" xfId="0" applyNumberFormat="1" applyFont="1" applyFill="1" applyBorder="1" applyAlignment="1">
      <alignment vertical="center"/>
    </xf>
    <xf numFmtId="4" fontId="13" fillId="6" borderId="6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vertical="center"/>
    </xf>
    <xf numFmtId="4" fontId="13" fillId="0" borderId="6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4" fontId="14" fillId="0" borderId="6" xfId="0" applyNumberFormat="1" applyFont="1" applyBorder="1" applyAlignment="1">
      <alignment horizontal="right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4" fontId="13" fillId="5" borderId="6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left" vertical="center"/>
    </xf>
    <xf numFmtId="4" fontId="14" fillId="5" borderId="6" xfId="0" applyNumberFormat="1" applyFont="1" applyFill="1" applyBorder="1" applyAlignment="1">
      <alignment horizontal="right" vertical="center"/>
    </xf>
    <xf numFmtId="49" fontId="14" fillId="2" borderId="6" xfId="0" applyNumberFormat="1" applyFont="1" applyFill="1" applyBorder="1" applyAlignment="1">
      <alignment horizontal="left" vertical="center" wrapText="1"/>
    </xf>
    <xf numFmtId="4" fontId="13" fillId="2" borderId="6" xfId="0" applyNumberFormat="1" applyFont="1" applyFill="1" applyBorder="1" applyAlignment="1">
      <alignment horizontal="right" vertical="center" wrapText="1"/>
    </xf>
    <xf numFmtId="4" fontId="14" fillId="2" borderId="6" xfId="0" applyNumberFormat="1" applyFont="1" applyFill="1" applyBorder="1" applyAlignment="1">
      <alignment horizontal="right" vertical="center" wrapText="1"/>
    </xf>
    <xf numFmtId="0" fontId="14" fillId="0" borderId="6" xfId="0" applyFont="1" applyBorder="1" applyAlignment="1">
      <alignment vertical="center" wrapText="1"/>
    </xf>
    <xf numFmtId="3" fontId="27" fillId="0" borderId="0" xfId="0" applyNumberFormat="1" applyFont="1" applyAlignment="1">
      <alignment horizontal="center" vertical="center" wrapText="1"/>
    </xf>
    <xf numFmtId="3" fontId="27" fillId="0" borderId="2" xfId="0" applyNumberFormat="1" applyFont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3" fontId="36" fillId="0" borderId="0" xfId="0" applyNumberFormat="1" applyFont="1"/>
    <xf numFmtId="0" fontId="14" fillId="0" borderId="6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left" vertical="center"/>
    </xf>
    <xf numFmtId="3" fontId="27" fillId="0" borderId="0" xfId="0" applyNumberFormat="1" applyFont="1" applyAlignment="1">
      <alignment vertical="center"/>
    </xf>
    <xf numFmtId="4" fontId="13" fillId="6" borderId="6" xfId="0" applyNumberFormat="1" applyFont="1" applyFill="1" applyBorder="1" applyAlignment="1">
      <alignment horizontal="right" vertical="center" wrapText="1"/>
    </xf>
    <xf numFmtId="3" fontId="30" fillId="0" borderId="0" xfId="0" applyNumberFormat="1" applyFont="1" applyAlignment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vertical="center"/>
    </xf>
    <xf numFmtId="49" fontId="13" fillId="2" borderId="6" xfId="0" applyNumberFormat="1" applyFont="1" applyFill="1" applyBorder="1" applyAlignment="1">
      <alignment vertical="center"/>
    </xf>
    <xf numFmtId="49" fontId="14" fillId="2" borderId="6" xfId="0" applyNumberFormat="1" applyFont="1" applyFill="1" applyBorder="1" applyAlignment="1">
      <alignment vertical="center"/>
    </xf>
    <xf numFmtId="49" fontId="13" fillId="4" borderId="6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/>
    </xf>
    <xf numFmtId="3" fontId="28" fillId="0" borderId="0" xfId="0" applyNumberFormat="1" applyFont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9" fillId="7" borderId="6" xfId="0" applyNumberFormat="1" applyFon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4" fontId="10" fillId="7" borderId="6" xfId="0" applyNumberFormat="1" applyFont="1" applyFill="1" applyBorder="1" applyAlignment="1">
      <alignment horizontal="right" vertical="center"/>
    </xf>
    <xf numFmtId="4" fontId="10" fillId="3" borderId="8" xfId="1" applyNumberFormat="1" applyFont="1" applyFill="1" applyBorder="1" applyAlignment="1">
      <alignment horizontal="center" vertical="center"/>
    </xf>
    <xf numFmtId="4" fontId="18" fillId="5" borderId="8" xfId="0" applyNumberFormat="1" applyFont="1" applyFill="1" applyBorder="1" applyAlignment="1">
      <alignment horizontal="right" vertical="center" wrapText="1"/>
    </xf>
    <xf numFmtId="4" fontId="16" fillId="9" borderId="8" xfId="0" applyNumberFormat="1" applyFont="1" applyFill="1" applyBorder="1" applyAlignment="1">
      <alignment horizontal="right" vertical="center" wrapText="1"/>
    </xf>
    <xf numFmtId="4" fontId="16" fillId="5" borderId="8" xfId="0" applyNumberFormat="1" applyFont="1" applyFill="1" applyBorder="1" applyAlignment="1">
      <alignment horizontal="right" vertical="center" wrapText="1"/>
    </xf>
    <xf numFmtId="4" fontId="16" fillId="6" borderId="8" xfId="0" applyNumberFormat="1" applyFont="1" applyFill="1" applyBorder="1" applyAlignment="1">
      <alignment horizontal="right" vertical="center" wrapText="1"/>
    </xf>
    <xf numFmtId="4" fontId="18" fillId="6" borderId="8" xfId="0" applyNumberFormat="1" applyFont="1" applyFill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right" vertical="center"/>
    </xf>
    <xf numFmtId="4" fontId="9" fillId="3" borderId="6" xfId="0" applyNumberFormat="1" applyFont="1" applyFill="1" applyBorder="1" applyAlignment="1">
      <alignment horizontal="right" vertical="center"/>
    </xf>
    <xf numFmtId="4" fontId="9" fillId="3" borderId="6" xfId="0" applyNumberFormat="1" applyFont="1" applyFill="1" applyBorder="1" applyAlignment="1">
      <alignment vertical="center"/>
    </xf>
    <xf numFmtId="49" fontId="9" fillId="8" borderId="6" xfId="0" applyNumberFormat="1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center" vertical="center"/>
    </xf>
    <xf numFmtId="49" fontId="11" fillId="6" borderId="6" xfId="0" applyNumberFormat="1" applyFont="1" applyFill="1" applyBorder="1" applyAlignment="1">
      <alignment horizontal="right" vertical="center"/>
    </xf>
    <xf numFmtId="0" fontId="9" fillId="6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horizontal="right" vertical="center"/>
    </xf>
    <xf numFmtId="0" fontId="11" fillId="12" borderId="6" xfId="0" applyFont="1" applyFill="1" applyBorder="1" applyAlignment="1">
      <alignment vertical="center"/>
    </xf>
    <xf numFmtId="0" fontId="9" fillId="13" borderId="6" xfId="0" applyFont="1" applyFill="1" applyBorder="1" applyAlignment="1">
      <alignment horizontal="center" vertical="center"/>
    </xf>
    <xf numFmtId="49" fontId="11" fillId="13" borderId="6" xfId="0" applyNumberFormat="1" applyFont="1" applyFill="1" applyBorder="1" applyAlignment="1">
      <alignment horizontal="right" vertical="center"/>
    </xf>
    <xf numFmtId="49" fontId="9" fillId="13" borderId="6" xfId="0" applyNumberFormat="1" applyFont="1" applyFill="1" applyBorder="1" applyAlignment="1">
      <alignment vertical="center"/>
    </xf>
    <xf numFmtId="4" fontId="11" fillId="13" borderId="6" xfId="0" applyNumberFormat="1" applyFont="1" applyFill="1" applyBorder="1" applyAlignment="1">
      <alignment horizontal="right" vertical="center" wrapText="1"/>
    </xf>
    <xf numFmtId="4" fontId="9" fillId="12" borderId="6" xfId="0" applyNumberFormat="1" applyFont="1" applyFill="1" applyBorder="1" applyAlignment="1">
      <alignment horizontal="right" vertical="center"/>
    </xf>
    <xf numFmtId="49" fontId="9" fillId="13" borderId="9" xfId="0" applyNumberFormat="1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vertical="center"/>
    </xf>
    <xf numFmtId="49" fontId="9" fillId="13" borderId="9" xfId="0" applyNumberFormat="1" applyFont="1" applyFill="1" applyBorder="1" applyAlignment="1">
      <alignment vertical="center"/>
    </xf>
    <xf numFmtId="4" fontId="9" fillId="13" borderId="9" xfId="0" applyNumberFormat="1" applyFont="1" applyFill="1" applyBorder="1" applyAlignment="1">
      <alignment horizontal="right" vertical="center" wrapText="1"/>
    </xf>
    <xf numFmtId="49" fontId="9" fillId="13" borderId="6" xfId="0" applyNumberFormat="1" applyFont="1" applyFill="1" applyBorder="1" applyAlignment="1">
      <alignment horizontal="center" vertical="center"/>
    </xf>
    <xf numFmtId="49" fontId="9" fillId="13" borderId="6" xfId="0" applyNumberFormat="1" applyFont="1" applyFill="1" applyBorder="1" applyAlignment="1">
      <alignment horizontal="right" vertical="center"/>
    </xf>
    <xf numFmtId="4" fontId="9" fillId="13" borderId="6" xfId="0" applyNumberFormat="1" applyFont="1" applyFill="1" applyBorder="1" applyAlignment="1">
      <alignment horizontal="right" vertical="center"/>
    </xf>
    <xf numFmtId="4" fontId="10" fillId="12" borderId="6" xfId="0" applyNumberFormat="1" applyFont="1" applyFill="1" applyBorder="1" applyAlignment="1">
      <alignment horizontal="right" vertical="center"/>
    </xf>
    <xf numFmtId="0" fontId="9" fillId="12" borderId="6" xfId="0" applyFont="1" applyFill="1" applyBorder="1" applyAlignment="1">
      <alignment vertical="center"/>
    </xf>
    <xf numFmtId="4" fontId="9" fillId="13" borderId="6" xfId="0" applyNumberFormat="1" applyFont="1" applyFill="1" applyBorder="1" applyAlignment="1">
      <alignment vertical="center"/>
    </xf>
    <xf numFmtId="4" fontId="12" fillId="13" borderId="6" xfId="0" applyNumberFormat="1" applyFont="1" applyFill="1" applyBorder="1" applyAlignment="1">
      <alignment horizontal="right" vertical="center" wrapText="1"/>
    </xf>
    <xf numFmtId="0" fontId="10" fillId="13" borderId="6" xfId="0" applyFont="1" applyFill="1" applyBorder="1" applyAlignment="1">
      <alignment horizontal="right" vertical="center"/>
    </xf>
    <xf numFmtId="0" fontId="10" fillId="13" borderId="6" xfId="0" applyFont="1" applyFill="1" applyBorder="1" applyAlignment="1">
      <alignment horizontal="center" vertical="center"/>
    </xf>
    <xf numFmtId="49" fontId="9" fillId="13" borderId="6" xfId="0" applyNumberFormat="1" applyFont="1" applyFill="1" applyBorder="1" applyAlignment="1">
      <alignment horizontal="left" vertical="center" wrapText="1"/>
    </xf>
    <xf numFmtId="4" fontId="11" fillId="13" borderId="6" xfId="0" applyNumberFormat="1" applyFont="1" applyFill="1" applyBorder="1" applyAlignment="1">
      <alignment horizontal="right" vertical="center"/>
    </xf>
    <xf numFmtId="4" fontId="9" fillId="12" borderId="6" xfId="0" applyNumberFormat="1" applyFont="1" applyFill="1" applyBorder="1" applyAlignment="1">
      <alignment vertical="center"/>
    </xf>
    <xf numFmtId="3" fontId="9" fillId="13" borderId="6" xfId="0" applyNumberFormat="1" applyFont="1" applyFill="1" applyBorder="1" applyAlignment="1">
      <alignment horizontal="center" vertical="center" wrapText="1"/>
    </xf>
    <xf numFmtId="3" fontId="9" fillId="13" borderId="6" xfId="0" applyNumberFormat="1" applyFont="1" applyFill="1" applyBorder="1" applyAlignment="1">
      <alignment horizontal="right" vertical="center" wrapText="1"/>
    </xf>
    <xf numFmtId="3" fontId="9" fillId="13" borderId="6" xfId="0" applyNumberFormat="1" applyFont="1" applyFill="1" applyBorder="1" applyAlignment="1">
      <alignment horizontal="left" vertical="center"/>
    </xf>
    <xf numFmtId="3" fontId="9" fillId="6" borderId="6" xfId="0" applyNumberFormat="1" applyFont="1" applyFill="1" applyBorder="1" applyAlignment="1">
      <alignment horizontal="center" vertical="center" wrapText="1"/>
    </xf>
    <xf numFmtId="3" fontId="9" fillId="6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left" vertical="center" wrapText="1"/>
    </xf>
    <xf numFmtId="4" fontId="11" fillId="6" borderId="6" xfId="0" applyNumberFormat="1" applyFont="1" applyFill="1" applyBorder="1" applyAlignment="1">
      <alignment horizontal="right" vertical="center"/>
    </xf>
    <xf numFmtId="4" fontId="9" fillId="4" borderId="6" xfId="0" applyNumberFormat="1" applyFont="1" applyFill="1" applyBorder="1" applyAlignment="1">
      <alignment vertical="center"/>
    </xf>
    <xf numFmtId="0" fontId="9" fillId="4" borderId="6" xfId="0" applyFont="1" applyFill="1" applyBorder="1" applyAlignment="1">
      <alignment horizontal="right" vertical="center"/>
    </xf>
    <xf numFmtId="0" fontId="11" fillId="6" borderId="6" xfId="0" applyFont="1" applyFill="1" applyBorder="1" applyAlignment="1">
      <alignment horizontal="right" vertical="center"/>
    </xf>
    <xf numFmtId="49" fontId="11" fillId="6" borderId="6" xfId="0" applyNumberFormat="1" applyFont="1" applyFill="1" applyBorder="1" applyAlignment="1">
      <alignment horizontal="left" vertical="center" wrapText="1"/>
    </xf>
    <xf numFmtId="4" fontId="10" fillId="6" borderId="6" xfId="0" applyNumberFormat="1" applyFont="1" applyFill="1" applyBorder="1" applyAlignment="1">
      <alignment horizontal="right" vertical="center" wrapText="1"/>
    </xf>
    <xf numFmtId="4" fontId="10" fillId="4" borderId="6" xfId="0" applyNumberFormat="1" applyFont="1" applyFill="1" applyBorder="1" applyAlignment="1">
      <alignment vertical="center"/>
    </xf>
    <xf numFmtId="0" fontId="9" fillId="6" borderId="6" xfId="0" applyFont="1" applyFill="1" applyBorder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4" fillId="5" borderId="11" xfId="0" applyNumberFormat="1" applyFont="1" applyFill="1" applyBorder="1" applyAlignment="1">
      <alignment horizontal="right" vertical="center" wrapText="1"/>
    </xf>
    <xf numFmtId="4" fontId="18" fillId="5" borderId="11" xfId="0" applyNumberFormat="1" applyFont="1" applyFill="1" applyBorder="1" applyAlignment="1">
      <alignment horizontal="right" vertical="center" wrapText="1"/>
    </xf>
    <xf numFmtId="4" fontId="16" fillId="5" borderId="11" xfId="0" applyNumberFormat="1" applyFont="1" applyFill="1" applyBorder="1" applyAlignment="1">
      <alignment horizontal="right" vertical="center" wrapText="1"/>
    </xf>
    <xf numFmtId="4" fontId="16" fillId="6" borderId="11" xfId="0" applyNumberFormat="1" applyFont="1" applyFill="1" applyBorder="1" applyAlignment="1">
      <alignment horizontal="right" vertical="center" wrapText="1"/>
    </xf>
    <xf numFmtId="4" fontId="18" fillId="6" borderId="11" xfId="0" applyNumberFormat="1" applyFont="1" applyFill="1" applyBorder="1" applyAlignment="1">
      <alignment horizontal="right" vertical="center" wrapText="1"/>
    </xf>
    <xf numFmtId="3" fontId="32" fillId="0" borderId="6" xfId="0" applyNumberFormat="1" applyFont="1" applyBorder="1" applyAlignment="1">
      <alignment horizontal="center" vertical="center"/>
    </xf>
    <xf numFmtId="3" fontId="34" fillId="5" borderId="6" xfId="0" applyNumberFormat="1" applyFont="1" applyFill="1" applyBorder="1" applyAlignment="1">
      <alignment horizontal="right" vertical="center" wrapText="1"/>
    </xf>
    <xf numFmtId="4" fontId="18" fillId="5" borderId="6" xfId="0" applyNumberFormat="1" applyFont="1" applyFill="1" applyBorder="1" applyAlignment="1">
      <alignment horizontal="right" vertical="center" wrapText="1"/>
    </xf>
    <xf numFmtId="4" fontId="16" fillId="5" borderId="6" xfId="0" applyNumberFormat="1" applyFont="1" applyFill="1" applyBorder="1" applyAlignment="1">
      <alignment horizontal="right" vertical="center" wrapText="1"/>
    </xf>
    <xf numFmtId="4" fontId="16" fillId="6" borderId="6" xfId="0" applyNumberFormat="1" applyFont="1" applyFill="1" applyBorder="1" applyAlignment="1">
      <alignment horizontal="right" vertical="center" wrapText="1"/>
    </xf>
    <xf numFmtId="4" fontId="18" fillId="6" borderId="6" xfId="0" applyNumberFormat="1" applyFont="1" applyFill="1" applyBorder="1" applyAlignment="1">
      <alignment horizontal="right" vertical="center" wrapText="1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9" fillId="0" borderId="0" xfId="0" applyNumberFormat="1" applyFont="1" applyFill="1" applyBorder="1" applyAlignment="1" applyProtection="1">
      <alignment horizontal="left" wrapText="1"/>
    </xf>
    <xf numFmtId="0" fontId="42" fillId="0" borderId="0" xfId="0" applyNumberFormat="1" applyFont="1" applyFill="1" applyBorder="1" applyAlignment="1" applyProtection="1">
      <alignment wrapText="1"/>
    </xf>
    <xf numFmtId="0" fontId="39" fillId="0" borderId="12" xfId="0" applyNumberFormat="1" applyFont="1" applyFill="1" applyBorder="1" applyAlignment="1" applyProtection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43" fillId="0" borderId="12" xfId="0" applyFont="1" applyBorder="1" applyAlignment="1">
      <alignment horizontal="right" vertical="center"/>
    </xf>
    <xf numFmtId="0" fontId="44" fillId="0" borderId="4" xfId="0" quotePrefix="1" applyFont="1" applyBorder="1" applyAlignment="1">
      <alignment horizontal="left" wrapText="1"/>
    </xf>
    <xf numFmtId="0" fontId="44" fillId="0" borderId="5" xfId="0" quotePrefix="1" applyFont="1" applyBorder="1" applyAlignment="1">
      <alignment horizontal="left" wrapText="1"/>
    </xf>
    <xf numFmtId="0" fontId="44" fillId="0" borderId="5" xfId="0" quotePrefix="1" applyFont="1" applyBorder="1" applyAlignment="1">
      <alignment horizontal="center" wrapText="1"/>
    </xf>
    <xf numFmtId="0" fontId="44" fillId="0" borderId="5" xfId="0" quotePrefix="1" applyNumberFormat="1" applyFont="1" applyFill="1" applyBorder="1" applyAlignment="1" applyProtection="1">
      <alignment horizontal="left"/>
    </xf>
    <xf numFmtId="0" fontId="44" fillId="3" borderId="6" xfId="0" applyNumberFormat="1" applyFont="1" applyFill="1" applyBorder="1" applyAlignment="1" applyProtection="1">
      <alignment horizontal="center" vertical="center" wrapText="1"/>
    </xf>
    <xf numFmtId="0" fontId="45" fillId="4" borderId="4" xfId="0" applyFont="1" applyFill="1" applyBorder="1" applyAlignment="1">
      <alignment horizontal="left" vertical="center"/>
    </xf>
    <xf numFmtId="0" fontId="46" fillId="4" borderId="5" xfId="0" applyNumberFormat="1" applyFont="1" applyFill="1" applyBorder="1" applyAlignment="1" applyProtection="1">
      <alignment vertical="center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39" fillId="0" borderId="0" xfId="0" quotePrefix="1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>
      <alignment wrapText="1"/>
    </xf>
    <xf numFmtId="0" fontId="47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wrapText="1"/>
    </xf>
    <xf numFmtId="0" fontId="49" fillId="0" borderId="0" xfId="0" quotePrefix="1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Fill="1" applyBorder="1" applyAlignment="1" applyProtection="1"/>
    <xf numFmtId="0" fontId="45" fillId="0" borderId="4" xfId="0" quotePrefix="1" applyFont="1" applyBorder="1" applyAlignment="1">
      <alignment horizontal="left" wrapText="1"/>
    </xf>
    <xf numFmtId="0" fontId="45" fillId="0" borderId="5" xfId="0" quotePrefix="1" applyFont="1" applyBorder="1" applyAlignment="1">
      <alignment horizontal="left" wrapText="1"/>
    </xf>
    <xf numFmtId="0" fontId="45" fillId="0" borderId="5" xfId="0" quotePrefix="1" applyFont="1" applyBorder="1" applyAlignment="1">
      <alignment horizontal="center" wrapText="1"/>
    </xf>
    <xf numFmtId="0" fontId="45" fillId="0" borderId="5" xfId="0" quotePrefix="1" applyNumberFormat="1" applyFont="1" applyFill="1" applyBorder="1" applyAlignment="1" applyProtection="1">
      <alignment horizontal="left"/>
    </xf>
    <xf numFmtId="4" fontId="27" fillId="0" borderId="0" xfId="0" applyNumberFormat="1" applyFont="1"/>
    <xf numFmtId="4" fontId="28" fillId="0" borderId="0" xfId="0" applyNumberFormat="1" applyFont="1"/>
    <xf numFmtId="0" fontId="34" fillId="4" borderId="8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left" vertical="center" wrapText="1"/>
    </xf>
    <xf numFmtId="4" fontId="16" fillId="4" borderId="8" xfId="0" applyNumberFormat="1" applyFont="1" applyFill="1" applyBorder="1" applyAlignment="1">
      <alignment vertical="center"/>
    </xf>
    <xf numFmtId="3" fontId="16" fillId="8" borderId="15" xfId="0" applyNumberFormat="1" applyFont="1" applyFill="1" applyBorder="1" applyAlignment="1">
      <alignment horizontal="left" vertical="center"/>
    </xf>
    <xf numFmtId="4" fontId="13" fillId="8" borderId="16" xfId="0" applyNumberFormat="1" applyFont="1" applyFill="1" applyBorder="1" applyAlignment="1">
      <alignment vertical="center" wrapText="1"/>
    </xf>
    <xf numFmtId="4" fontId="13" fillId="9" borderId="9" xfId="0" applyNumberFormat="1" applyFont="1" applyFill="1" applyBorder="1" applyAlignment="1">
      <alignment vertical="center" wrapText="1"/>
    </xf>
    <xf numFmtId="3" fontId="27" fillId="3" borderId="0" xfId="0" applyNumberFormat="1" applyFont="1" applyFill="1" applyAlignment="1">
      <alignment horizontal="right" vertical="center"/>
    </xf>
    <xf numFmtId="3" fontId="27" fillId="3" borderId="0" xfId="0" applyNumberFormat="1" applyFont="1" applyFill="1"/>
    <xf numFmtId="4" fontId="55" fillId="5" borderId="9" xfId="0" applyNumberFormat="1" applyFont="1" applyFill="1" applyBorder="1" applyAlignment="1">
      <alignment vertical="center" wrapText="1"/>
    </xf>
    <xf numFmtId="4" fontId="25" fillId="5" borderId="9" xfId="0" applyNumberFormat="1" applyFont="1" applyFill="1" applyBorder="1" applyAlignment="1">
      <alignment vertical="center" wrapText="1"/>
    </xf>
    <xf numFmtId="4" fontId="55" fillId="6" borderId="9" xfId="0" applyNumberFormat="1" applyFont="1" applyFill="1" applyBorder="1" applyAlignment="1">
      <alignment vertical="center" wrapText="1"/>
    </xf>
    <xf numFmtId="4" fontId="55" fillId="9" borderId="6" xfId="0" applyNumberFormat="1" applyFont="1" applyFill="1" applyBorder="1" applyAlignment="1">
      <alignment vertical="center" wrapText="1"/>
    </xf>
    <xf numFmtId="49" fontId="14" fillId="2" borderId="7" xfId="0" applyNumberFormat="1" applyFont="1" applyFill="1" applyBorder="1" applyAlignment="1">
      <alignment horizontal="left" vertical="center"/>
    </xf>
    <xf numFmtId="4" fontId="54" fillId="0" borderId="9" xfId="0" applyNumberFormat="1" applyFont="1" applyFill="1" applyBorder="1" applyAlignment="1">
      <alignment vertical="center" wrapText="1"/>
    </xf>
    <xf numFmtId="4" fontId="25" fillId="0" borderId="9" xfId="0" applyNumberFormat="1" applyFont="1" applyFill="1" applyBorder="1" applyAlignment="1">
      <alignment vertical="center" wrapText="1"/>
    </xf>
    <xf numFmtId="4" fontId="54" fillId="0" borderId="6" xfId="0" applyNumberFormat="1" applyFont="1" applyFill="1" applyBorder="1" applyAlignment="1">
      <alignment vertical="center" wrapText="1"/>
    </xf>
    <xf numFmtId="4" fontId="55" fillId="8" borderId="9" xfId="0" applyNumberFormat="1" applyFont="1" applyFill="1" applyBorder="1" applyAlignment="1">
      <alignment vertical="center" wrapText="1"/>
    </xf>
    <xf numFmtId="3" fontId="16" fillId="8" borderId="11" xfId="0" applyNumberFormat="1" applyFont="1" applyFill="1" applyBorder="1" applyAlignment="1">
      <alignment horizontal="left" vertical="center"/>
    </xf>
    <xf numFmtId="49" fontId="13" fillId="8" borderId="6" xfId="0" applyNumberFormat="1" applyFont="1" applyFill="1" applyBorder="1" applyAlignment="1">
      <alignment horizontal="left" vertical="center"/>
    </xf>
    <xf numFmtId="4" fontId="55" fillId="0" borderId="9" xfId="0" applyNumberFormat="1" applyFont="1" applyFill="1" applyBorder="1" applyAlignment="1">
      <alignment vertical="center" wrapText="1"/>
    </xf>
    <xf numFmtId="3" fontId="27" fillId="0" borderId="0" xfId="0" applyNumberFormat="1" applyFont="1" applyFill="1" applyAlignment="1">
      <alignment horizontal="right" vertical="center"/>
    </xf>
    <xf numFmtId="3" fontId="27" fillId="0" borderId="0" xfId="0" applyNumberFormat="1" applyFont="1" applyFill="1"/>
    <xf numFmtId="3" fontId="34" fillId="9" borderId="0" xfId="0" applyNumberFormat="1" applyFont="1" applyFill="1" applyBorder="1" applyAlignment="1">
      <alignment horizontal="left" vertical="center" wrapText="1"/>
    </xf>
    <xf numFmtId="4" fontId="55" fillId="4" borderId="9" xfId="0" applyNumberFormat="1" applyFont="1" applyFill="1" applyBorder="1" applyAlignment="1">
      <alignment vertical="center" wrapText="1"/>
    </xf>
    <xf numFmtId="4" fontId="16" fillId="9" borderId="10" xfId="0" applyNumberFormat="1" applyFont="1" applyFill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4" fontId="55" fillId="7" borderId="9" xfId="0" applyNumberFormat="1" applyFont="1" applyFill="1" applyBorder="1" applyAlignment="1">
      <alignment vertical="center" wrapText="1"/>
    </xf>
    <xf numFmtId="4" fontId="55" fillId="11" borderId="9" xfId="0" applyNumberFormat="1" applyFont="1" applyFill="1" applyBorder="1" applyAlignment="1">
      <alignment vertical="center" wrapText="1"/>
    </xf>
    <xf numFmtId="4" fontId="54" fillId="11" borderId="6" xfId="0" applyNumberFormat="1" applyFont="1" applyFill="1" applyBorder="1" applyAlignment="1">
      <alignment vertical="center" wrapText="1"/>
    </xf>
    <xf numFmtId="4" fontId="54" fillId="11" borderId="9" xfId="0" applyNumberFormat="1" applyFont="1" applyFill="1" applyBorder="1" applyAlignment="1">
      <alignment vertical="center" wrapText="1"/>
    </xf>
    <xf numFmtId="4" fontId="55" fillId="11" borderId="6" xfId="0" applyNumberFormat="1" applyFont="1" applyFill="1" applyBorder="1" applyAlignment="1">
      <alignment vertical="center" wrapText="1"/>
    </xf>
    <xf numFmtId="4" fontId="55" fillId="0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0" fontId="13" fillId="15" borderId="6" xfId="0" applyFont="1" applyFill="1" applyBorder="1" applyAlignment="1">
      <alignment horizontal="center" vertical="center"/>
    </xf>
    <xf numFmtId="49" fontId="13" fillId="15" borderId="6" xfId="0" applyNumberFormat="1" applyFont="1" applyFill="1" applyBorder="1" applyAlignment="1">
      <alignment horizontal="left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11" borderId="6" xfId="0" applyNumberFormat="1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vertical="center"/>
    </xf>
    <xf numFmtId="4" fontId="55" fillId="4" borderId="6" xfId="0" applyNumberFormat="1" applyFont="1" applyFill="1" applyBorder="1" applyAlignment="1">
      <alignment vertical="center" wrapText="1"/>
    </xf>
    <xf numFmtId="49" fontId="13" fillId="15" borderId="6" xfId="0" applyNumberFormat="1" applyFont="1" applyFill="1" applyBorder="1" applyAlignment="1">
      <alignment vertical="center"/>
    </xf>
    <xf numFmtId="4" fontId="25" fillId="0" borderId="17" xfId="0" applyNumberFormat="1" applyFont="1" applyFill="1" applyBorder="1" applyAlignment="1">
      <alignment vertical="center" wrapText="1"/>
    </xf>
    <xf numFmtId="4" fontId="27" fillId="11" borderId="6" xfId="0" applyNumberFormat="1" applyFont="1" applyFill="1" applyBorder="1"/>
    <xf numFmtId="3" fontId="27" fillId="11" borderId="6" xfId="0" applyNumberFormat="1" applyFont="1" applyFill="1" applyBorder="1"/>
    <xf numFmtId="0" fontId="14" fillId="0" borderId="16" xfId="0" applyFont="1" applyBorder="1" applyAlignment="1">
      <alignment vertical="center"/>
    </xf>
    <xf numFmtId="3" fontId="16" fillId="8" borderId="6" xfId="0" applyNumberFormat="1" applyFont="1" applyFill="1" applyBorder="1" applyAlignment="1">
      <alignment horizontal="left" vertical="center"/>
    </xf>
    <xf numFmtId="49" fontId="13" fillId="8" borderId="6" xfId="0" applyNumberFormat="1" applyFont="1" applyFill="1" applyBorder="1" applyAlignment="1">
      <alignment vertical="center"/>
    </xf>
    <xf numFmtId="4" fontId="55" fillId="10" borderId="18" xfId="0" applyNumberFormat="1" applyFont="1" applyFill="1" applyBorder="1" applyAlignment="1">
      <alignment vertical="center" wrapText="1"/>
    </xf>
    <xf numFmtId="4" fontId="55" fillId="3" borderId="6" xfId="0" applyNumberFormat="1" applyFont="1" applyFill="1" applyBorder="1" applyAlignment="1">
      <alignment vertical="center" wrapText="1"/>
    </xf>
    <xf numFmtId="4" fontId="25" fillId="3" borderId="6" xfId="0" applyNumberFormat="1" applyFont="1" applyFill="1" applyBorder="1" applyAlignment="1">
      <alignment vertical="center" wrapText="1"/>
    </xf>
    <xf numFmtId="4" fontId="14" fillId="15" borderId="6" xfId="0" applyNumberFormat="1" applyFont="1" applyFill="1" applyBorder="1" applyAlignment="1">
      <alignment horizontal="right" vertical="center"/>
    </xf>
    <xf numFmtId="4" fontId="13" fillId="15" borderId="6" xfId="0" applyNumberFormat="1" applyFont="1" applyFill="1" applyBorder="1" applyAlignment="1">
      <alignment horizontal="right" vertical="center"/>
    </xf>
    <xf numFmtId="4" fontId="18" fillId="15" borderId="8" xfId="0" applyNumberFormat="1" applyFont="1" applyFill="1" applyBorder="1" applyAlignment="1">
      <alignment horizontal="right" vertical="center" wrapText="1"/>
    </xf>
    <xf numFmtId="4" fontId="18" fillId="15" borderId="11" xfId="0" applyNumberFormat="1" applyFont="1" applyFill="1" applyBorder="1" applyAlignment="1">
      <alignment horizontal="right" vertical="center" wrapText="1"/>
    </xf>
    <xf numFmtId="4" fontId="18" fillId="15" borderId="6" xfId="0" applyNumberFormat="1" applyFont="1" applyFill="1" applyBorder="1" applyAlignment="1">
      <alignment horizontal="right" vertical="center" wrapText="1"/>
    </xf>
    <xf numFmtId="49" fontId="14" fillId="5" borderId="6" xfId="0" applyNumberFormat="1" applyFont="1" applyFill="1" applyBorder="1" applyAlignment="1">
      <alignment horizontal="left" vertical="center"/>
    </xf>
    <xf numFmtId="49" fontId="13" fillId="5" borderId="6" xfId="0" applyNumberFormat="1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4" fontId="16" fillId="10" borderId="11" xfId="0" applyNumberFormat="1" applyFont="1" applyFill="1" applyBorder="1" applyAlignment="1">
      <alignment horizontal="right" vertical="center"/>
    </xf>
    <xf numFmtId="4" fontId="16" fillId="3" borderId="0" xfId="0" applyNumberFormat="1" applyFont="1" applyFill="1" applyBorder="1" applyAlignment="1">
      <alignment horizontal="right" vertical="center"/>
    </xf>
    <xf numFmtId="4" fontId="13" fillId="9" borderId="18" xfId="0" applyNumberFormat="1" applyFont="1" applyFill="1" applyBorder="1" applyAlignment="1">
      <alignment vertical="center" wrapText="1"/>
    </xf>
    <xf numFmtId="49" fontId="13" fillId="6" borderId="9" xfId="0" applyNumberFormat="1" applyFont="1" applyFill="1" applyBorder="1" applyAlignment="1">
      <alignment horizontal="center" vertical="center"/>
    </xf>
    <xf numFmtId="49" fontId="13" fillId="6" borderId="9" xfId="0" applyNumberFormat="1" applyFont="1" applyFill="1" applyBorder="1" applyAlignment="1">
      <alignment vertical="center"/>
    </xf>
    <xf numFmtId="4" fontId="13" fillId="6" borderId="9" xfId="0" applyNumberFormat="1" applyFont="1" applyFill="1" applyBorder="1" applyAlignment="1">
      <alignment horizontal="right" vertical="center"/>
    </xf>
    <xf numFmtId="1" fontId="34" fillId="13" borderId="6" xfId="0" applyNumberFormat="1" applyFont="1" applyFill="1" applyBorder="1" applyAlignment="1">
      <alignment horizontal="center" vertical="center"/>
    </xf>
    <xf numFmtId="3" fontId="34" fillId="13" borderId="6" xfId="0" applyNumberFormat="1" applyFont="1" applyFill="1" applyBorder="1" applyAlignment="1">
      <alignment horizontal="left" vertical="center"/>
    </xf>
    <xf numFmtId="4" fontId="13" fillId="13" borderId="6" xfId="0" applyNumberFormat="1" applyFont="1" applyFill="1" applyBorder="1" applyAlignment="1">
      <alignment vertical="center" wrapText="1"/>
    </xf>
    <xf numFmtId="4" fontId="28" fillId="0" borderId="0" xfId="0" applyNumberFormat="1" applyFont="1" applyAlignment="1">
      <alignment vertical="center"/>
    </xf>
    <xf numFmtId="4" fontId="13" fillId="6" borderId="6" xfId="0" applyNumberFormat="1" applyFont="1" applyFill="1" applyBorder="1" applyAlignment="1">
      <alignment vertical="center" wrapText="1"/>
    </xf>
    <xf numFmtId="4" fontId="13" fillId="6" borderId="9" xfId="0" applyNumberFormat="1" applyFont="1" applyFill="1" applyBorder="1" applyAlignment="1">
      <alignment vertical="center" wrapText="1"/>
    </xf>
    <xf numFmtId="4" fontId="13" fillId="5" borderId="6" xfId="0" applyNumberFormat="1" applyFont="1" applyFill="1" applyBorder="1" applyAlignment="1">
      <alignment vertical="center" wrapText="1"/>
    </xf>
    <xf numFmtId="4" fontId="13" fillId="5" borderId="9" xfId="0" applyNumberFormat="1" applyFont="1" applyFill="1" applyBorder="1" applyAlignment="1">
      <alignment vertical="center" wrapText="1"/>
    </xf>
    <xf numFmtId="4" fontId="14" fillId="5" borderId="6" xfId="0" applyNumberFormat="1" applyFont="1" applyFill="1" applyBorder="1" applyAlignment="1">
      <alignment vertical="center" wrapText="1"/>
    </xf>
    <xf numFmtId="49" fontId="13" fillId="5" borderId="6" xfId="0" applyNumberFormat="1" applyFont="1" applyFill="1" applyBorder="1" applyAlignment="1">
      <alignment horizontal="center" vertical="center"/>
    </xf>
    <xf numFmtId="49" fontId="13" fillId="5" borderId="7" xfId="0" applyNumberFormat="1" applyFont="1" applyFill="1" applyBorder="1" applyAlignment="1">
      <alignment horizontal="left" vertical="center"/>
    </xf>
    <xf numFmtId="4" fontId="10" fillId="3" borderId="6" xfId="0" applyNumberFormat="1" applyFont="1" applyFill="1" applyBorder="1" applyAlignment="1">
      <alignment vertical="center"/>
    </xf>
    <xf numFmtId="4" fontId="27" fillId="0" borderId="0" xfId="0" applyNumberFormat="1" applyFont="1" applyFill="1"/>
    <xf numFmtId="4" fontId="15" fillId="0" borderId="6" xfId="0" applyNumberFormat="1" applyFont="1" applyFill="1" applyBorder="1" applyAlignment="1" applyProtection="1">
      <alignment horizontal="right" vertical="center"/>
    </xf>
    <xf numFmtId="4" fontId="17" fillId="0" borderId="6" xfId="0" applyNumberFormat="1" applyFont="1" applyFill="1" applyBorder="1" applyAlignment="1" applyProtection="1">
      <alignment horizontal="right" vertical="center" wrapText="1"/>
    </xf>
    <xf numFmtId="4" fontId="15" fillId="0" borderId="6" xfId="0" applyNumberFormat="1" applyFont="1" applyFill="1" applyBorder="1" applyAlignment="1" applyProtection="1">
      <alignment horizontal="right" vertical="center" wrapText="1"/>
    </xf>
    <xf numFmtId="4" fontId="20" fillId="0" borderId="0" xfId="0" applyNumberFormat="1" applyFont="1"/>
    <xf numFmtId="3" fontId="9" fillId="16" borderId="6" xfId="0" applyNumberFormat="1" applyFont="1" applyFill="1" applyBorder="1" applyAlignment="1">
      <alignment horizontal="center" vertical="center" wrapText="1"/>
    </xf>
    <xf numFmtId="3" fontId="9" fillId="16" borderId="6" xfId="0" applyNumberFormat="1" applyFont="1" applyFill="1" applyBorder="1" applyAlignment="1">
      <alignment horizontal="right" vertical="center" wrapText="1"/>
    </xf>
    <xf numFmtId="3" fontId="9" fillId="16" borderId="6" xfId="0" applyNumberFormat="1" applyFont="1" applyFill="1" applyBorder="1" applyAlignment="1">
      <alignment horizontal="left" vertical="center"/>
    </xf>
    <xf numFmtId="4" fontId="9" fillId="16" borderId="6" xfId="0" applyNumberFormat="1" applyFont="1" applyFill="1" applyBorder="1" applyAlignment="1">
      <alignment horizontal="right" vertical="center" wrapText="1"/>
    </xf>
    <xf numFmtId="164" fontId="20" fillId="0" borderId="0" xfId="0" applyNumberFormat="1" applyFont="1"/>
    <xf numFmtId="4" fontId="44" fillId="4" borderId="6" xfId="0" applyNumberFormat="1" applyFont="1" applyFill="1" applyBorder="1" applyAlignment="1">
      <alignment horizontal="right"/>
    </xf>
    <xf numFmtId="4" fontId="44" fillId="0" borderId="6" xfId="0" applyNumberFormat="1" applyFont="1" applyFill="1" applyBorder="1" applyAlignment="1">
      <alignment horizontal="right"/>
    </xf>
    <xf numFmtId="4" fontId="44" fillId="0" borderId="6" xfId="0" applyNumberFormat="1" applyFont="1" applyFill="1" applyBorder="1" applyAlignment="1" applyProtection="1">
      <alignment horizontal="right" wrapText="1"/>
    </xf>
    <xf numFmtId="4" fontId="44" fillId="0" borderId="6" xfId="0" applyNumberFormat="1" applyFont="1" applyBorder="1" applyAlignment="1">
      <alignment horizontal="right"/>
    </xf>
    <xf numFmtId="4" fontId="45" fillId="14" borderId="4" xfId="0" quotePrefix="1" applyNumberFormat="1" applyFont="1" applyFill="1" applyBorder="1" applyAlignment="1">
      <alignment horizontal="right"/>
    </xf>
    <xf numFmtId="4" fontId="45" fillId="14" borderId="6" xfId="0" applyNumberFormat="1" applyFont="1" applyFill="1" applyBorder="1" applyAlignment="1" applyProtection="1">
      <alignment horizontal="right" wrapText="1"/>
    </xf>
    <xf numFmtId="4" fontId="45" fillId="4" borderId="4" xfId="0" quotePrefix="1" applyNumberFormat="1" applyFont="1" applyFill="1" applyBorder="1" applyAlignment="1">
      <alignment horizontal="right"/>
    </xf>
    <xf numFmtId="4" fontId="45" fillId="4" borderId="6" xfId="0" quotePrefix="1" applyNumberFormat="1" applyFont="1" applyFill="1" applyBorder="1" applyAlignment="1">
      <alignment horizontal="right"/>
    </xf>
    <xf numFmtId="4" fontId="44" fillId="4" borderId="4" xfId="0" quotePrefix="1" applyNumberFormat="1" applyFont="1" applyFill="1" applyBorder="1" applyAlignment="1">
      <alignment horizontal="right"/>
    </xf>
    <xf numFmtId="4" fontId="30" fillId="0" borderId="0" xfId="0" applyNumberFormat="1" applyFont="1"/>
    <xf numFmtId="4" fontId="14" fillId="5" borderId="16" xfId="0" applyNumberFormat="1" applyFont="1" applyFill="1" applyBorder="1" applyAlignment="1">
      <alignment horizontal="right" vertical="center"/>
    </xf>
    <xf numFmtId="4" fontId="18" fillId="5" borderId="19" xfId="0" applyNumberFormat="1" applyFont="1" applyFill="1" applyBorder="1" applyAlignment="1">
      <alignment horizontal="right" vertical="center" wrapText="1"/>
    </xf>
    <xf numFmtId="4" fontId="18" fillId="5" borderId="15" xfId="0" applyNumberFormat="1" applyFont="1" applyFill="1" applyBorder="1" applyAlignment="1">
      <alignment horizontal="right" vertical="center" wrapText="1"/>
    </xf>
    <xf numFmtId="4" fontId="18" fillId="5" borderId="16" xfId="0" applyNumberFormat="1" applyFont="1" applyFill="1" applyBorder="1" applyAlignment="1">
      <alignment horizontal="right" vertical="center" wrapText="1"/>
    </xf>
    <xf numFmtId="49" fontId="9" fillId="0" borderId="6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1" fillId="7" borderId="6" xfId="0" applyNumberFormat="1" applyFont="1" applyFill="1" applyBorder="1" applyAlignment="1">
      <alignment horizontal="center" vertical="center"/>
    </xf>
    <xf numFmtId="3" fontId="9" fillId="8" borderId="6" xfId="0" applyNumberFormat="1" applyFont="1" applyFill="1" applyBorder="1" applyAlignment="1">
      <alignment horizontal="left" vertical="center"/>
    </xf>
    <xf numFmtId="49" fontId="55" fillId="8" borderId="6" xfId="0" applyNumberFormat="1" applyFont="1" applyFill="1" applyBorder="1" applyAlignment="1">
      <alignment vertical="center"/>
    </xf>
    <xf numFmtId="3" fontId="10" fillId="0" borderId="0" xfId="0" applyNumberFormat="1" applyFont="1"/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/>
    <xf numFmtId="3" fontId="11" fillId="0" borderId="0" xfId="0" applyNumberFormat="1" applyFont="1" applyBorder="1"/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/>
    <xf numFmtId="3" fontId="9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4" fontId="10" fillId="0" borderId="0" xfId="0" applyNumberFormat="1" applyFont="1"/>
    <xf numFmtId="3" fontId="9" fillId="7" borderId="6" xfId="0" applyNumberFormat="1" applyFont="1" applyFill="1" applyBorder="1" applyAlignment="1">
      <alignment vertical="center"/>
    </xf>
    <xf numFmtId="4" fontId="55" fillId="7" borderId="6" xfId="0" applyNumberFormat="1" applyFont="1" applyFill="1" applyBorder="1" applyAlignment="1">
      <alignment vertical="center" wrapText="1"/>
    </xf>
    <xf numFmtId="4" fontId="9" fillId="7" borderId="16" xfId="0" applyNumberFormat="1" applyFont="1" applyFill="1" applyBorder="1" applyAlignment="1">
      <alignment vertical="center"/>
    </xf>
    <xf numFmtId="4" fontId="10" fillId="3" borderId="8" xfId="1" applyNumberFormat="1" applyFont="1" applyFill="1" applyBorder="1" applyAlignment="1">
      <alignment horizontal="center" vertical="center" wrapText="1"/>
    </xf>
    <xf numFmtId="0" fontId="45" fillId="14" borderId="4" xfId="0" applyNumberFormat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5" fillId="4" borderId="4" xfId="0" quotePrefix="1" applyNumberFormat="1" applyFont="1" applyFill="1" applyBorder="1" applyAlignment="1" applyProtection="1">
      <alignment horizontal="left" vertical="center" wrapText="1"/>
    </xf>
    <xf numFmtId="0" fontId="46" fillId="4" borderId="5" xfId="0" applyNumberFormat="1" applyFont="1" applyFill="1" applyBorder="1" applyAlignment="1" applyProtection="1">
      <alignment vertical="center" wrapText="1"/>
    </xf>
    <xf numFmtId="0" fontId="51" fillId="0" borderId="0" xfId="0" applyNumberFormat="1" applyFont="1" applyFill="1" applyBorder="1" applyAlignment="1" applyProtection="1">
      <alignment wrapText="1"/>
    </xf>
    <xf numFmtId="0" fontId="52" fillId="0" borderId="0" xfId="0" applyNumberFormat="1" applyFont="1" applyFill="1" applyBorder="1" applyAlignment="1" applyProtection="1">
      <alignment wrapText="1"/>
    </xf>
    <xf numFmtId="0" fontId="45" fillId="4" borderId="4" xfId="0" applyNumberFormat="1" applyFont="1" applyFill="1" applyBorder="1" applyAlignment="1" applyProtection="1">
      <alignment horizontal="left" vertical="center" wrapText="1"/>
    </xf>
    <xf numFmtId="0" fontId="46" fillId="4" borderId="5" xfId="0" applyNumberFormat="1" applyFont="1" applyFill="1" applyBorder="1" applyAlignment="1" applyProtection="1">
      <alignment vertical="center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>
      <alignment vertical="center" wrapText="1"/>
    </xf>
    <xf numFmtId="0" fontId="41" fillId="0" borderId="0" xfId="0" applyFont="1" applyAlignment="1">
      <alignment wrapText="1"/>
    </xf>
    <xf numFmtId="0" fontId="45" fillId="0" borderId="4" xfId="0" applyNumberFormat="1" applyFont="1" applyFill="1" applyBorder="1" applyAlignment="1" applyProtection="1">
      <alignment horizontal="left" vertical="center" wrapText="1"/>
    </xf>
    <xf numFmtId="0" fontId="46" fillId="0" borderId="5" xfId="0" applyNumberFormat="1" applyFont="1" applyFill="1" applyBorder="1" applyAlignment="1" applyProtection="1">
      <alignment vertical="center" wrapText="1"/>
    </xf>
    <xf numFmtId="0" fontId="46" fillId="0" borderId="5" xfId="0" applyNumberFormat="1" applyFont="1" applyFill="1" applyBorder="1" applyAlignment="1" applyProtection="1">
      <alignment vertical="center"/>
    </xf>
    <xf numFmtId="0" fontId="45" fillId="0" borderId="4" xfId="0" quotePrefix="1" applyFont="1" applyFill="1" applyBorder="1" applyAlignment="1">
      <alignment horizontal="left" vertical="center"/>
    </xf>
    <xf numFmtId="0" fontId="45" fillId="0" borderId="4" xfId="0" quotePrefix="1" applyNumberFormat="1" applyFont="1" applyFill="1" applyBorder="1" applyAlignment="1" applyProtection="1">
      <alignment horizontal="left" vertical="center" wrapText="1"/>
    </xf>
    <xf numFmtId="0" fontId="45" fillId="0" borderId="4" xfId="0" quotePrefix="1" applyFont="1" applyBorder="1" applyAlignment="1">
      <alignment horizontal="left" vertical="center"/>
    </xf>
    <xf numFmtId="0" fontId="47" fillId="0" borderId="0" xfId="0" applyNumberFormat="1" applyFont="1" applyFill="1" applyBorder="1" applyAlignment="1" applyProtection="1">
      <alignment horizontal="center" vertical="center" wrapText="1"/>
    </xf>
    <xf numFmtId="0" fontId="45" fillId="14" borderId="5" xfId="0" applyNumberFormat="1" applyFont="1" applyFill="1" applyBorder="1" applyAlignment="1" applyProtection="1">
      <alignment horizontal="left" vertical="center" wrapText="1"/>
    </xf>
    <xf numFmtId="0" fontId="45" fillId="14" borderId="7" xfId="0" applyNumberFormat="1" applyFont="1" applyFill="1" applyBorder="1" applyAlignment="1" applyProtection="1">
      <alignment horizontal="left" vertical="center" wrapText="1"/>
    </xf>
    <xf numFmtId="0" fontId="45" fillId="4" borderId="5" xfId="0" applyNumberFormat="1" applyFont="1" applyFill="1" applyBorder="1" applyAlignment="1" applyProtection="1">
      <alignment horizontal="left" vertical="center" wrapText="1"/>
    </xf>
    <xf numFmtId="0" fontId="45" fillId="4" borderId="7" xfId="0" applyNumberFormat="1" applyFont="1" applyFill="1" applyBorder="1" applyAlignment="1" applyProtection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9" fillId="11" borderId="4" xfId="0" applyFont="1" applyFill="1" applyBorder="1" applyAlignment="1">
      <alignment horizontal="left" vertical="center"/>
    </xf>
    <xf numFmtId="0" fontId="9" fillId="11" borderId="5" xfId="0" applyFont="1" applyFill="1" applyBorder="1" applyAlignment="1">
      <alignment horizontal="left" vertical="center"/>
    </xf>
    <xf numFmtId="0" fontId="9" fillId="11" borderId="7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0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9" fillId="11" borderId="4" xfId="0" applyFont="1" applyFill="1" applyBorder="1" applyAlignment="1">
      <alignment horizontal="left"/>
    </xf>
    <xf numFmtId="0" fontId="9" fillId="11" borderId="5" xfId="0" applyFont="1" applyFill="1" applyBorder="1" applyAlignment="1">
      <alignment horizontal="left"/>
    </xf>
    <xf numFmtId="0" fontId="9" fillId="11" borderId="7" xfId="0" applyFont="1" applyFill="1" applyBorder="1" applyAlignment="1">
      <alignment horizontal="left"/>
    </xf>
    <xf numFmtId="0" fontId="15" fillId="11" borderId="4" xfId="0" applyNumberFormat="1" applyFont="1" applyFill="1" applyBorder="1" applyAlignment="1" applyProtection="1">
      <alignment horizontal="center" wrapText="1"/>
    </xf>
    <xf numFmtId="0" fontId="15" fillId="11" borderId="5" xfId="0" applyNumberFormat="1" applyFont="1" applyFill="1" applyBorder="1" applyAlignment="1" applyProtection="1">
      <alignment horizontal="center" wrapText="1"/>
    </xf>
    <xf numFmtId="0" fontId="15" fillId="11" borderId="7" xfId="0" applyNumberFormat="1" applyFont="1" applyFill="1" applyBorder="1" applyAlignment="1" applyProtection="1">
      <alignment horizontal="center" wrapText="1"/>
    </xf>
    <xf numFmtId="0" fontId="15" fillId="0" borderId="4" xfId="0" applyNumberFormat="1" applyFont="1" applyFill="1" applyBorder="1" applyAlignment="1" applyProtection="1">
      <alignment horizontal="center" wrapText="1"/>
    </xf>
    <xf numFmtId="0" fontId="15" fillId="0" borderId="5" xfId="0" applyNumberFormat="1" applyFont="1" applyFill="1" applyBorder="1" applyAlignment="1" applyProtection="1">
      <alignment horizontal="center" wrapText="1"/>
    </xf>
    <xf numFmtId="0" fontId="15" fillId="0" borderId="7" xfId="0" applyNumberFormat="1" applyFont="1" applyFill="1" applyBorder="1" applyAlignment="1" applyProtection="1">
      <alignment horizontal="center" wrapText="1"/>
    </xf>
    <xf numFmtId="0" fontId="17" fillId="0" borderId="4" xfId="0" applyNumberFormat="1" applyFont="1" applyFill="1" applyBorder="1" applyAlignment="1" applyProtection="1">
      <alignment horizontal="center" wrapText="1"/>
    </xf>
    <xf numFmtId="0" fontId="17" fillId="0" borderId="5" xfId="0" applyNumberFormat="1" applyFont="1" applyFill="1" applyBorder="1" applyAlignment="1" applyProtection="1">
      <alignment horizontal="center" wrapText="1"/>
    </xf>
    <xf numFmtId="0" fontId="17" fillId="0" borderId="7" xfId="0" applyNumberFormat="1" applyFont="1" applyFill="1" applyBorder="1" applyAlignment="1" applyProtection="1">
      <alignment horizontal="center" wrapText="1"/>
    </xf>
    <xf numFmtId="0" fontId="9" fillId="11" borderId="4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/>
    </xf>
    <xf numFmtId="0" fontId="15" fillId="0" borderId="4" xfId="10" applyFont="1" applyFill="1" applyBorder="1" applyAlignment="1">
      <alignment horizontal="center" wrapText="1"/>
    </xf>
    <xf numFmtId="0" fontId="15" fillId="0" borderId="5" xfId="10" applyFont="1" applyFill="1" applyBorder="1" applyAlignment="1">
      <alignment horizontal="center" wrapText="1"/>
    </xf>
    <xf numFmtId="0" fontId="15" fillId="0" borderId="7" xfId="10" applyFont="1" applyFill="1" applyBorder="1" applyAlignment="1">
      <alignment horizontal="center" wrapText="1"/>
    </xf>
    <xf numFmtId="0" fontId="17" fillId="0" borderId="4" xfId="10" applyFont="1" applyFill="1" applyBorder="1" applyAlignment="1">
      <alignment horizontal="center" wrapText="1"/>
    </xf>
    <xf numFmtId="0" fontId="17" fillId="0" borderId="5" xfId="10" applyFont="1" applyFill="1" applyBorder="1" applyAlignment="1">
      <alignment horizontal="center" wrapText="1"/>
    </xf>
    <xf numFmtId="0" fontId="17" fillId="0" borderId="7" xfId="10" applyFont="1" applyFill="1" applyBorder="1" applyAlignment="1">
      <alignment horizontal="center" wrapText="1"/>
    </xf>
    <xf numFmtId="0" fontId="23" fillId="0" borderId="4" xfId="9" applyFont="1" applyFill="1" applyBorder="1" applyAlignment="1">
      <alignment horizontal="center" vertical="center" wrapText="1"/>
    </xf>
    <xf numFmtId="0" fontId="23" fillId="0" borderId="5" xfId="9" applyFont="1" applyFill="1" applyBorder="1" applyAlignment="1">
      <alignment horizontal="center" vertical="center" wrapText="1"/>
    </xf>
    <xf numFmtId="0" fontId="23" fillId="0" borderId="7" xfId="9" applyFont="1" applyFill="1" applyBorder="1" applyAlignment="1">
      <alignment horizontal="center" vertical="center" wrapText="1"/>
    </xf>
    <xf numFmtId="0" fontId="22" fillId="0" borderId="4" xfId="9" applyFont="1" applyFill="1" applyBorder="1" applyAlignment="1">
      <alignment horizontal="center" vertical="center" wrapText="1"/>
    </xf>
    <xf numFmtId="0" fontId="22" fillId="0" borderId="5" xfId="9" applyFont="1" applyFill="1" applyBorder="1" applyAlignment="1">
      <alignment horizontal="center" vertical="center" wrapText="1"/>
    </xf>
    <xf numFmtId="0" fontId="22" fillId="0" borderId="7" xfId="9" applyFont="1" applyFill="1" applyBorder="1" applyAlignment="1">
      <alignment horizontal="center" vertical="center" wrapText="1"/>
    </xf>
    <xf numFmtId="0" fontId="16" fillId="0" borderId="4" xfId="9" applyFont="1" applyFill="1" applyBorder="1" applyAlignment="1">
      <alignment horizontal="center" vertical="center" wrapText="1"/>
    </xf>
    <xf numFmtId="0" fontId="16" fillId="0" borderId="5" xfId="9" applyFont="1" applyFill="1" applyBorder="1" applyAlignment="1">
      <alignment horizontal="center" vertical="center" wrapText="1"/>
    </xf>
    <xf numFmtId="0" fontId="16" fillId="0" borderId="7" xfId="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9" fillId="3" borderId="0" xfId="1" applyFont="1" applyFill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3" fontId="9" fillId="5" borderId="10" xfId="0" applyNumberFormat="1" applyFont="1" applyFill="1" applyBorder="1" applyAlignment="1">
      <alignment horizontal="center" vertical="center" wrapText="1"/>
    </xf>
    <xf numFmtId="3" fontId="9" fillId="5" borderId="0" xfId="0" applyNumberFormat="1" applyFont="1" applyFill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15" fillId="4" borderId="5" xfId="0" applyNumberFormat="1" applyFont="1" applyFill="1" applyBorder="1" applyAlignment="1" applyProtection="1">
      <alignment horizontal="center" vertical="center" wrapText="1"/>
    </xf>
    <xf numFmtId="0" fontId="15" fillId="4" borderId="7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vertical="center" wrapText="1"/>
    </xf>
    <xf numFmtId="0" fontId="10" fillId="3" borderId="0" xfId="1" applyFont="1" applyFill="1" applyAlignment="1">
      <alignment wrapText="1"/>
    </xf>
    <xf numFmtId="0" fontId="31" fillId="5" borderId="11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1" fontId="9" fillId="9" borderId="4" xfId="0" applyNumberFormat="1" applyFont="1" applyFill="1" applyBorder="1" applyAlignment="1">
      <alignment horizontal="left" vertical="center"/>
    </xf>
    <xf numFmtId="1" fontId="53" fillId="9" borderId="7" xfId="0" applyNumberFormat="1" applyFont="1" applyFill="1" applyBorder="1" applyAlignment="1">
      <alignment horizontal="left" vertical="center"/>
    </xf>
  </cellXfs>
  <cellStyles count="11">
    <cellStyle name="Normal_Sheet1" xfId="2"/>
    <cellStyle name="Normalno" xfId="0" builtinId="0" customBuiltin="1"/>
    <cellStyle name="Normalno 2" xfId="1"/>
    <cellStyle name="Normalno 2 2" xfId="5"/>
    <cellStyle name="Normalno 3" xfId="4"/>
    <cellStyle name="Normalno 3 2" xfId="3"/>
    <cellStyle name="Normalno 3 3" xfId="6"/>
    <cellStyle name="Normalno 4" xfId="7"/>
    <cellStyle name="Obično_List10" xfId="8"/>
    <cellStyle name="Obično_List4" xfId="9"/>
    <cellStyle name="Obično_List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workbookViewId="0">
      <selection activeCell="N15" sqref="N15"/>
    </sheetView>
  </sheetViews>
  <sheetFormatPr defaultRowHeight="15.75" x14ac:dyDescent="0.25"/>
  <cols>
    <col min="1" max="4" width="9.140625" style="130"/>
    <col min="5" max="5" width="23.140625" style="130" customWidth="1"/>
    <col min="6" max="6" width="16.42578125" style="130" customWidth="1"/>
    <col min="7" max="7" width="16" style="130" customWidth="1"/>
    <col min="8" max="8" width="16.140625" style="130" customWidth="1"/>
    <col min="9" max="9" width="12.140625" style="130" customWidth="1"/>
    <col min="10" max="10" width="11.85546875" style="130" customWidth="1"/>
    <col min="11" max="16384" width="9.140625" style="130"/>
  </cols>
  <sheetData>
    <row r="1" spans="1:10" ht="76.5" customHeight="1" x14ac:dyDescent="0.25">
      <c r="A1" s="531" t="s">
        <v>281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0" ht="18" x14ac:dyDescent="0.25">
      <c r="A2" s="361"/>
      <c r="B2" s="361"/>
      <c r="C2" s="361"/>
      <c r="D2" s="361"/>
      <c r="E2" s="361"/>
      <c r="F2" s="361"/>
      <c r="G2" s="361"/>
      <c r="H2" s="361"/>
      <c r="I2" s="361"/>
      <c r="J2" s="361"/>
    </row>
    <row r="3" spans="1:10" x14ac:dyDescent="0.25">
      <c r="A3" s="531" t="s">
        <v>14</v>
      </c>
      <c r="B3" s="531"/>
      <c r="C3" s="531"/>
      <c r="D3" s="531"/>
      <c r="E3" s="531"/>
      <c r="F3" s="531"/>
      <c r="G3" s="531"/>
      <c r="H3" s="531"/>
      <c r="I3" s="532"/>
      <c r="J3" s="532"/>
    </row>
    <row r="4" spans="1:10" ht="18" x14ac:dyDescent="0.25">
      <c r="A4" s="361"/>
      <c r="B4" s="361"/>
      <c r="C4" s="361"/>
      <c r="D4" s="361"/>
      <c r="E4" s="361"/>
      <c r="F4" s="361"/>
      <c r="G4" s="361"/>
      <c r="H4" s="361"/>
      <c r="I4" s="362"/>
      <c r="J4" s="362"/>
    </row>
    <row r="5" spans="1:10" x14ac:dyDescent="0.25">
      <c r="A5" s="531" t="s">
        <v>264</v>
      </c>
      <c r="B5" s="533"/>
      <c r="C5" s="533"/>
      <c r="D5" s="533"/>
      <c r="E5" s="533"/>
      <c r="F5" s="533"/>
      <c r="G5" s="533"/>
      <c r="H5" s="533"/>
      <c r="I5" s="533"/>
      <c r="J5" s="533"/>
    </row>
    <row r="6" spans="1:10" ht="18" x14ac:dyDescent="0.25">
      <c r="A6" s="363"/>
      <c r="B6" s="364"/>
      <c r="C6" s="364"/>
      <c r="D6" s="364"/>
      <c r="E6" s="365"/>
      <c r="F6" s="366"/>
      <c r="G6" s="366"/>
      <c r="H6" s="366"/>
      <c r="I6" s="366"/>
      <c r="J6" s="367" t="s">
        <v>265</v>
      </c>
    </row>
    <row r="7" spans="1:10" ht="25.5" x14ac:dyDescent="0.25">
      <c r="A7" s="368"/>
      <c r="B7" s="369"/>
      <c r="C7" s="369"/>
      <c r="D7" s="370"/>
      <c r="E7" s="371"/>
      <c r="F7" s="372" t="s">
        <v>266</v>
      </c>
      <c r="G7" s="138" t="s">
        <v>304</v>
      </c>
      <c r="H7" s="372" t="s">
        <v>279</v>
      </c>
      <c r="I7" s="372" t="s">
        <v>280</v>
      </c>
      <c r="J7" s="372" t="s">
        <v>280</v>
      </c>
    </row>
    <row r="8" spans="1:10" x14ac:dyDescent="0.25">
      <c r="A8" s="529" t="s">
        <v>0</v>
      </c>
      <c r="B8" s="526"/>
      <c r="C8" s="526"/>
      <c r="D8" s="526"/>
      <c r="E8" s="530"/>
      <c r="F8" s="478">
        <f>F9+F10</f>
        <v>4957277.96</v>
      </c>
      <c r="G8" s="478">
        <f t="shared" ref="G8:J8" si="0">G9+G10</f>
        <v>2902210.8600000003</v>
      </c>
      <c r="H8" s="478">
        <f t="shared" si="0"/>
        <v>3044755</v>
      </c>
      <c r="I8" s="478">
        <f t="shared" si="0"/>
        <v>3617337</v>
      </c>
      <c r="J8" s="478">
        <f t="shared" si="0"/>
        <v>3717337</v>
      </c>
    </row>
    <row r="9" spans="1:10" x14ac:dyDescent="0.25">
      <c r="A9" s="534" t="s">
        <v>184</v>
      </c>
      <c r="B9" s="535"/>
      <c r="C9" s="535"/>
      <c r="D9" s="535"/>
      <c r="E9" s="536"/>
      <c r="F9" s="479">
        <v>4948860.91</v>
      </c>
      <c r="G9" s="479">
        <v>2900001.93</v>
      </c>
      <c r="H9" s="479">
        <v>3042682.71</v>
      </c>
      <c r="I9" s="479">
        <v>3617264.71</v>
      </c>
      <c r="J9" s="479">
        <v>3717264.71</v>
      </c>
    </row>
    <row r="10" spans="1:10" x14ac:dyDescent="0.25">
      <c r="A10" s="537" t="s">
        <v>185</v>
      </c>
      <c r="B10" s="536"/>
      <c r="C10" s="536"/>
      <c r="D10" s="536"/>
      <c r="E10" s="536"/>
      <c r="F10" s="479">
        <v>8417.0499999999993</v>
      </c>
      <c r="G10" s="479">
        <v>2208.9299999999998</v>
      </c>
      <c r="H10" s="479">
        <v>2072.29</v>
      </c>
      <c r="I10" s="479">
        <v>72.290000000000006</v>
      </c>
      <c r="J10" s="479">
        <v>72.290000000000006</v>
      </c>
    </row>
    <row r="11" spans="1:10" x14ac:dyDescent="0.25">
      <c r="A11" s="373" t="s">
        <v>3</v>
      </c>
      <c r="B11" s="374"/>
      <c r="C11" s="374"/>
      <c r="D11" s="374"/>
      <c r="E11" s="374"/>
      <c r="F11" s="478">
        <f>F12+F13</f>
        <v>4751348.8600000003</v>
      </c>
      <c r="G11" s="478">
        <f t="shared" ref="G11:J11" si="1">G12+G13</f>
        <v>3552459.33</v>
      </c>
      <c r="H11" s="478">
        <f t="shared" si="1"/>
        <v>3604132</v>
      </c>
      <c r="I11" s="478">
        <f t="shared" si="1"/>
        <v>3617337</v>
      </c>
      <c r="J11" s="478">
        <f t="shared" si="1"/>
        <v>3717337</v>
      </c>
    </row>
    <row r="12" spans="1:10" x14ac:dyDescent="0.25">
      <c r="A12" s="538" t="s">
        <v>186</v>
      </c>
      <c r="B12" s="535"/>
      <c r="C12" s="535"/>
      <c r="D12" s="535"/>
      <c r="E12" s="535"/>
      <c r="F12" s="479">
        <v>3559353.37</v>
      </c>
      <c r="G12" s="479">
        <v>2817687.21</v>
      </c>
      <c r="H12" s="479">
        <v>3501132</v>
      </c>
      <c r="I12" s="479">
        <v>3563132</v>
      </c>
      <c r="J12" s="480">
        <v>3663132</v>
      </c>
    </row>
    <row r="13" spans="1:10" x14ac:dyDescent="0.25">
      <c r="A13" s="539" t="s">
        <v>187</v>
      </c>
      <c r="B13" s="536"/>
      <c r="C13" s="536"/>
      <c r="D13" s="536"/>
      <c r="E13" s="536"/>
      <c r="F13" s="481">
        <v>1191995.49</v>
      </c>
      <c r="G13" s="481">
        <v>734772.12</v>
      </c>
      <c r="H13" s="481">
        <v>103000</v>
      </c>
      <c r="I13" s="481">
        <v>54205</v>
      </c>
      <c r="J13" s="480">
        <v>54205</v>
      </c>
    </row>
    <row r="14" spans="1:10" x14ac:dyDescent="0.25">
      <c r="A14" s="525" t="s">
        <v>267</v>
      </c>
      <c r="B14" s="526"/>
      <c r="C14" s="526"/>
      <c r="D14" s="526"/>
      <c r="E14" s="526"/>
      <c r="F14" s="478">
        <f>F8-F11</f>
        <v>205929.09999999963</v>
      </c>
      <c r="G14" s="478">
        <f t="shared" ref="G14:J14" si="2">G8-G11</f>
        <v>-650248.46999999974</v>
      </c>
      <c r="H14" s="478">
        <f t="shared" si="2"/>
        <v>-559377</v>
      </c>
      <c r="I14" s="478">
        <f t="shared" si="2"/>
        <v>0</v>
      </c>
      <c r="J14" s="478">
        <f t="shared" si="2"/>
        <v>0</v>
      </c>
    </row>
    <row r="15" spans="1:10" ht="18" x14ac:dyDescent="0.25">
      <c r="A15" s="361"/>
      <c r="B15" s="375"/>
      <c r="C15" s="375"/>
      <c r="D15" s="375"/>
      <c r="E15" s="375"/>
      <c r="F15" s="375"/>
      <c r="G15" s="375"/>
      <c r="H15" s="376"/>
      <c r="I15" s="376"/>
      <c r="J15" s="376"/>
    </row>
    <row r="16" spans="1:10" x14ac:dyDescent="0.25">
      <c r="A16" s="531" t="s">
        <v>268</v>
      </c>
      <c r="B16" s="533"/>
      <c r="C16" s="533"/>
      <c r="D16" s="533"/>
      <c r="E16" s="533"/>
      <c r="F16" s="533"/>
      <c r="G16" s="533"/>
      <c r="H16" s="533"/>
      <c r="I16" s="533"/>
      <c r="J16" s="533"/>
    </row>
    <row r="17" spans="1:10" ht="18" x14ac:dyDescent="0.25">
      <c r="A17" s="361"/>
      <c r="B17" s="375"/>
      <c r="C17" s="375"/>
      <c r="D17" s="375"/>
      <c r="E17" s="375"/>
      <c r="F17" s="375"/>
      <c r="G17" s="375"/>
      <c r="H17" s="376"/>
      <c r="I17" s="376"/>
      <c r="J17" s="376"/>
    </row>
    <row r="18" spans="1:10" ht="25.5" x14ac:dyDescent="0.25">
      <c r="A18" s="368"/>
      <c r="B18" s="369"/>
      <c r="C18" s="369"/>
      <c r="D18" s="370"/>
      <c r="E18" s="371"/>
      <c r="F18" s="372" t="s">
        <v>266</v>
      </c>
      <c r="G18" s="138" t="s">
        <v>304</v>
      </c>
      <c r="H18" s="372" t="s">
        <v>279</v>
      </c>
      <c r="I18" s="372" t="s">
        <v>280</v>
      </c>
      <c r="J18" s="372" t="s">
        <v>280</v>
      </c>
    </row>
    <row r="19" spans="1:10" x14ac:dyDescent="0.25">
      <c r="A19" s="539" t="s">
        <v>188</v>
      </c>
      <c r="B19" s="536"/>
      <c r="C19" s="536"/>
      <c r="D19" s="536"/>
      <c r="E19" s="536"/>
      <c r="F19" s="481"/>
      <c r="G19" s="481"/>
      <c r="H19" s="481"/>
      <c r="I19" s="481"/>
      <c r="J19" s="480"/>
    </row>
    <row r="20" spans="1:10" x14ac:dyDescent="0.25">
      <c r="A20" s="539" t="s">
        <v>189</v>
      </c>
      <c r="B20" s="536"/>
      <c r="C20" s="536"/>
      <c r="D20" s="536"/>
      <c r="E20" s="536"/>
      <c r="F20" s="481"/>
      <c r="G20" s="481"/>
      <c r="H20" s="481"/>
      <c r="I20" s="481"/>
      <c r="J20" s="480"/>
    </row>
    <row r="21" spans="1:10" x14ac:dyDescent="0.25">
      <c r="A21" s="525" t="s">
        <v>269</v>
      </c>
      <c r="B21" s="526"/>
      <c r="C21" s="526"/>
      <c r="D21" s="526"/>
      <c r="E21" s="526"/>
      <c r="F21" s="478">
        <f>F19-F20</f>
        <v>0</v>
      </c>
      <c r="G21" s="478">
        <f t="shared" ref="G21:J21" si="3">G19-G20</f>
        <v>0</v>
      </c>
      <c r="H21" s="478">
        <f t="shared" si="3"/>
        <v>0</v>
      </c>
      <c r="I21" s="478">
        <f t="shared" si="3"/>
        <v>0</v>
      </c>
      <c r="J21" s="478">
        <f t="shared" si="3"/>
        <v>0</v>
      </c>
    </row>
    <row r="22" spans="1:10" x14ac:dyDescent="0.25">
      <c r="A22" s="525" t="s">
        <v>270</v>
      </c>
      <c r="B22" s="526"/>
      <c r="C22" s="526"/>
      <c r="D22" s="526"/>
      <c r="E22" s="526"/>
      <c r="F22" s="478">
        <f>F14+F21</f>
        <v>205929.09999999963</v>
      </c>
      <c r="G22" s="478">
        <f t="shared" ref="G22:J22" si="4">G14+G21</f>
        <v>-650248.46999999974</v>
      </c>
      <c r="H22" s="478">
        <f t="shared" si="4"/>
        <v>-559377</v>
      </c>
      <c r="I22" s="478">
        <f t="shared" si="4"/>
        <v>0</v>
      </c>
      <c r="J22" s="478">
        <f t="shared" si="4"/>
        <v>0</v>
      </c>
    </row>
    <row r="23" spans="1:10" ht="18" x14ac:dyDescent="0.25">
      <c r="A23" s="377"/>
      <c r="B23" s="375"/>
      <c r="C23" s="375"/>
      <c r="D23" s="375"/>
      <c r="E23" s="375"/>
      <c r="F23" s="375"/>
      <c r="G23" s="375"/>
      <c r="H23" s="376"/>
      <c r="I23" s="376"/>
      <c r="J23" s="376"/>
    </row>
    <row r="24" spans="1:10" x14ac:dyDescent="0.25">
      <c r="A24" s="531" t="s">
        <v>271</v>
      </c>
      <c r="B24" s="533"/>
      <c r="C24" s="533"/>
      <c r="D24" s="533"/>
      <c r="E24" s="533"/>
      <c r="F24" s="533"/>
      <c r="G24" s="533"/>
      <c r="H24" s="533"/>
      <c r="I24" s="533"/>
      <c r="J24" s="533"/>
    </row>
    <row r="25" spans="1:10" x14ac:dyDescent="0.25">
      <c r="A25" s="378"/>
      <c r="B25" s="379"/>
      <c r="C25" s="379"/>
      <c r="D25" s="379"/>
      <c r="E25" s="379"/>
      <c r="F25" s="379"/>
      <c r="G25" s="379"/>
      <c r="H25" s="379"/>
      <c r="I25" s="379"/>
      <c r="J25" s="379"/>
    </row>
    <row r="26" spans="1:10" ht="25.5" x14ac:dyDescent="0.25">
      <c r="A26" s="368"/>
      <c r="B26" s="369"/>
      <c r="C26" s="369"/>
      <c r="D26" s="370"/>
      <c r="E26" s="371"/>
      <c r="F26" s="372" t="s">
        <v>266</v>
      </c>
      <c r="G26" s="138" t="s">
        <v>304</v>
      </c>
      <c r="H26" s="372" t="s">
        <v>279</v>
      </c>
      <c r="I26" s="372" t="s">
        <v>280</v>
      </c>
      <c r="J26" s="372" t="s">
        <v>280</v>
      </c>
    </row>
    <row r="27" spans="1:10" ht="45" customHeight="1" x14ac:dyDescent="0.25">
      <c r="A27" s="522" t="s">
        <v>272</v>
      </c>
      <c r="B27" s="541"/>
      <c r="C27" s="541"/>
      <c r="D27" s="541"/>
      <c r="E27" s="542"/>
      <c r="F27" s="482">
        <v>1003696.37</v>
      </c>
      <c r="G27" s="482">
        <v>1209625.47</v>
      </c>
      <c r="H27" s="482">
        <v>559377</v>
      </c>
      <c r="I27" s="482">
        <v>0</v>
      </c>
      <c r="J27" s="483">
        <v>0</v>
      </c>
    </row>
    <row r="28" spans="1:10" x14ac:dyDescent="0.25">
      <c r="A28" s="525" t="s">
        <v>273</v>
      </c>
      <c r="B28" s="526"/>
      <c r="C28" s="526"/>
      <c r="D28" s="526"/>
      <c r="E28" s="526"/>
      <c r="F28" s="484">
        <f>F22+F27</f>
        <v>1209625.4699999997</v>
      </c>
      <c r="G28" s="484">
        <f t="shared" ref="G28:J28" si="5">G22+G27</f>
        <v>559377.00000000023</v>
      </c>
      <c r="H28" s="484">
        <f t="shared" si="5"/>
        <v>0</v>
      </c>
      <c r="I28" s="484">
        <f t="shared" si="5"/>
        <v>0</v>
      </c>
      <c r="J28" s="485">
        <f t="shared" si="5"/>
        <v>0</v>
      </c>
    </row>
    <row r="29" spans="1:10" ht="50.25" customHeight="1" x14ac:dyDescent="0.25">
      <c r="A29" s="529" t="s">
        <v>274</v>
      </c>
      <c r="B29" s="543"/>
      <c r="C29" s="543"/>
      <c r="D29" s="543"/>
      <c r="E29" s="544"/>
      <c r="F29" s="484">
        <v>1209625.47</v>
      </c>
      <c r="G29" s="484">
        <v>559377</v>
      </c>
      <c r="H29" s="484">
        <f t="shared" ref="H29:J29" si="6">H14+H21+H27-H28</f>
        <v>0</v>
      </c>
      <c r="I29" s="484">
        <f t="shared" si="6"/>
        <v>0</v>
      </c>
      <c r="J29" s="485">
        <f t="shared" si="6"/>
        <v>0</v>
      </c>
    </row>
    <row r="30" spans="1:10" x14ac:dyDescent="0.25">
      <c r="A30" s="380"/>
      <c r="B30" s="381"/>
      <c r="C30" s="381"/>
      <c r="D30" s="381"/>
      <c r="E30" s="381"/>
      <c r="F30" s="381"/>
      <c r="G30" s="381"/>
      <c r="H30" s="381"/>
      <c r="I30" s="381"/>
      <c r="J30" s="381"/>
    </row>
    <row r="31" spans="1:10" ht="38.25" customHeight="1" x14ac:dyDescent="0.25">
      <c r="A31" s="540" t="s">
        <v>275</v>
      </c>
      <c r="B31" s="540"/>
      <c r="C31" s="540"/>
      <c r="D31" s="540"/>
      <c r="E31" s="540"/>
      <c r="F31" s="540"/>
      <c r="G31" s="540"/>
      <c r="H31" s="540"/>
      <c r="I31" s="540"/>
      <c r="J31" s="540"/>
    </row>
    <row r="32" spans="1:10" ht="27.75" customHeight="1" x14ac:dyDescent="0.25">
      <c r="A32" s="382"/>
      <c r="B32" s="383"/>
      <c r="C32" s="383"/>
      <c r="D32" s="383"/>
      <c r="E32" s="383"/>
      <c r="F32" s="383"/>
      <c r="G32" s="383"/>
      <c r="H32" s="384"/>
      <c r="I32" s="384"/>
      <c r="J32" s="384"/>
    </row>
    <row r="33" spans="1:10" ht="25.5" x14ac:dyDescent="0.25">
      <c r="A33" s="385"/>
      <c r="B33" s="386"/>
      <c r="C33" s="386"/>
      <c r="D33" s="387"/>
      <c r="E33" s="388"/>
      <c r="F33" s="372" t="s">
        <v>266</v>
      </c>
      <c r="G33" s="138" t="s">
        <v>304</v>
      </c>
      <c r="H33" s="372" t="s">
        <v>279</v>
      </c>
      <c r="I33" s="372" t="s">
        <v>280</v>
      </c>
      <c r="J33" s="372" t="s">
        <v>280</v>
      </c>
    </row>
    <row r="34" spans="1:10" ht="15.75" customHeight="1" x14ac:dyDescent="0.25">
      <c r="A34" s="522" t="s">
        <v>272</v>
      </c>
      <c r="B34" s="541"/>
      <c r="C34" s="541"/>
      <c r="D34" s="541"/>
      <c r="E34" s="542"/>
      <c r="F34" s="482"/>
      <c r="G34" s="482"/>
      <c r="H34" s="482"/>
      <c r="I34" s="482"/>
      <c r="J34" s="483"/>
    </row>
    <row r="35" spans="1:10" ht="34.5" customHeight="1" x14ac:dyDescent="0.25">
      <c r="A35" s="522" t="s">
        <v>276</v>
      </c>
      <c r="B35" s="541"/>
      <c r="C35" s="541"/>
      <c r="D35" s="541"/>
      <c r="E35" s="542"/>
      <c r="F35" s="482"/>
      <c r="G35" s="482"/>
      <c r="H35" s="482"/>
      <c r="I35" s="482"/>
      <c r="J35" s="483"/>
    </row>
    <row r="36" spans="1:10" x14ac:dyDescent="0.25">
      <c r="A36" s="522" t="s">
        <v>277</v>
      </c>
      <c r="B36" s="523"/>
      <c r="C36" s="523"/>
      <c r="D36" s="523"/>
      <c r="E36" s="524"/>
      <c r="F36" s="482"/>
      <c r="G36" s="482"/>
      <c r="H36" s="482"/>
      <c r="I36" s="482"/>
      <c r="J36" s="483"/>
    </row>
    <row r="37" spans="1:10" x14ac:dyDescent="0.25">
      <c r="A37" s="525" t="s">
        <v>273</v>
      </c>
      <c r="B37" s="526"/>
      <c r="C37" s="526"/>
      <c r="D37" s="526"/>
      <c r="E37" s="526"/>
      <c r="F37" s="486"/>
      <c r="G37" s="486"/>
      <c r="H37" s="486"/>
      <c r="I37" s="486"/>
      <c r="J37" s="486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ht="33.75" customHeight="1" x14ac:dyDescent="0.25">
      <c r="A39" s="527" t="s">
        <v>278</v>
      </c>
      <c r="B39" s="528"/>
      <c r="C39" s="528"/>
      <c r="D39" s="528"/>
      <c r="E39" s="528"/>
      <c r="F39" s="528"/>
      <c r="G39" s="528"/>
      <c r="H39" s="528"/>
      <c r="I39" s="528"/>
      <c r="J39" s="528"/>
    </row>
    <row r="40" spans="1:10" x14ac:dyDescent="0.25">
      <c r="A40"/>
      <c r="B40"/>
      <c r="C40"/>
      <c r="D40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</sheetData>
  <mergeCells count="24">
    <mergeCell ref="A31:J31"/>
    <mergeCell ref="A34:E34"/>
    <mergeCell ref="A35:E35"/>
    <mergeCell ref="A16:J16"/>
    <mergeCell ref="A24:J24"/>
    <mergeCell ref="A27:E27"/>
    <mergeCell ref="A28:E28"/>
    <mergeCell ref="A29:E29"/>
    <mergeCell ref="A36:E36"/>
    <mergeCell ref="A37:E37"/>
    <mergeCell ref="A39:J39"/>
    <mergeCell ref="A8:E8"/>
    <mergeCell ref="A1:J1"/>
    <mergeCell ref="A3:J3"/>
    <mergeCell ref="A5:J5"/>
    <mergeCell ref="A22:E22"/>
    <mergeCell ref="A9:E9"/>
    <mergeCell ref="A10:E10"/>
    <mergeCell ref="A12:E12"/>
    <mergeCell ref="A14:E14"/>
    <mergeCell ref="A19:E19"/>
    <mergeCell ref="A20:E20"/>
    <mergeCell ref="A21:E21"/>
    <mergeCell ref="A13:E13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3"/>
  <sheetViews>
    <sheetView topLeftCell="A36" workbookViewId="0">
      <selection activeCell="J49" sqref="J49"/>
    </sheetView>
  </sheetViews>
  <sheetFormatPr defaultRowHeight="15.75" x14ac:dyDescent="0.25"/>
  <cols>
    <col min="1" max="1" width="16.85546875" style="130" customWidth="1"/>
    <col min="2" max="2" width="9.140625" style="130" customWidth="1"/>
    <col min="3" max="6" width="9.140625" style="130"/>
    <col min="7" max="7" width="11" style="130" customWidth="1"/>
    <col min="8" max="8" width="16.42578125" style="130" customWidth="1"/>
    <col min="9" max="9" width="21.5703125" style="130" customWidth="1"/>
    <col min="10" max="10" width="17.140625" style="130" customWidth="1"/>
    <col min="11" max="12" width="15" style="130" customWidth="1"/>
    <col min="13" max="13" width="13.140625" style="130" bestFit="1" customWidth="1"/>
    <col min="14" max="14" width="15.42578125" style="130" customWidth="1"/>
    <col min="15" max="15" width="10.140625" style="130" bestFit="1" customWidth="1"/>
    <col min="16" max="16384" width="9.140625" style="130"/>
  </cols>
  <sheetData>
    <row r="1" spans="1:12" x14ac:dyDescent="0.25">
      <c r="A1" s="590" t="s">
        <v>259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</row>
    <row r="4" spans="1:12" x14ac:dyDescent="0.25">
      <c r="B4" s="590" t="s">
        <v>14</v>
      </c>
      <c r="C4" s="590"/>
      <c r="D4" s="590"/>
      <c r="E4" s="590"/>
      <c r="F4" s="590"/>
      <c r="G4" s="590"/>
      <c r="H4" s="590"/>
      <c r="I4" s="590"/>
    </row>
    <row r="5" spans="1:12" x14ac:dyDescent="0.25">
      <c r="B5" s="131"/>
      <c r="C5" s="131"/>
      <c r="D5" s="131"/>
      <c r="E5" s="131"/>
      <c r="F5" s="131"/>
      <c r="G5" s="131"/>
      <c r="H5" s="131"/>
      <c r="I5" s="131"/>
    </row>
    <row r="6" spans="1:12" x14ac:dyDescent="0.25">
      <c r="B6" s="131"/>
      <c r="C6" s="131"/>
      <c r="D6" s="590" t="s">
        <v>221</v>
      </c>
      <c r="E6" s="590"/>
      <c r="F6" s="590"/>
      <c r="G6" s="590"/>
      <c r="H6" s="590"/>
      <c r="I6" s="131"/>
    </row>
    <row r="7" spans="1:12" x14ac:dyDescent="0.25">
      <c r="B7" s="132"/>
      <c r="C7" s="132"/>
      <c r="D7" s="132"/>
      <c r="E7" s="132"/>
      <c r="F7" s="132"/>
      <c r="G7" s="132"/>
      <c r="H7" s="132"/>
      <c r="I7" s="132"/>
    </row>
    <row r="8" spans="1:12" x14ac:dyDescent="0.25">
      <c r="B8" s="590" t="s">
        <v>258</v>
      </c>
      <c r="C8" s="590"/>
      <c r="D8" s="590"/>
      <c r="E8" s="590"/>
      <c r="F8" s="590"/>
      <c r="G8" s="590"/>
      <c r="H8" s="590"/>
      <c r="I8" s="590"/>
    </row>
    <row r="11" spans="1:12" ht="47.25" x14ac:dyDescent="0.25">
      <c r="A11" s="133" t="s">
        <v>223</v>
      </c>
      <c r="B11" s="545" t="s">
        <v>222</v>
      </c>
      <c r="C11" s="545"/>
      <c r="D11" s="545"/>
      <c r="E11" s="545"/>
      <c r="F11" s="545"/>
      <c r="G11" s="545"/>
      <c r="H11" s="134" t="s">
        <v>242</v>
      </c>
      <c r="I11" s="138" t="s">
        <v>305</v>
      </c>
      <c r="J11" s="134" t="s">
        <v>238</v>
      </c>
      <c r="K11" s="134" t="s">
        <v>239</v>
      </c>
      <c r="L11" s="298" t="s">
        <v>240</v>
      </c>
    </row>
    <row r="12" spans="1:12" x14ac:dyDescent="0.25">
      <c r="A12" s="135">
        <v>0</v>
      </c>
      <c r="B12" s="546">
        <v>1</v>
      </c>
      <c r="C12" s="546"/>
      <c r="D12" s="546"/>
      <c r="E12" s="546"/>
      <c r="F12" s="546"/>
      <c r="G12" s="546"/>
      <c r="H12" s="136">
        <v>2</v>
      </c>
      <c r="I12" s="137">
        <v>3</v>
      </c>
      <c r="J12" s="135">
        <v>4</v>
      </c>
      <c r="K12" s="138">
        <v>5</v>
      </c>
      <c r="L12" s="138">
        <v>6</v>
      </c>
    </row>
    <row r="13" spans="1:12" x14ac:dyDescent="0.25">
      <c r="A13" s="166">
        <v>6</v>
      </c>
      <c r="B13" s="547" t="s">
        <v>1</v>
      </c>
      <c r="C13" s="548"/>
      <c r="D13" s="548"/>
      <c r="E13" s="548"/>
      <c r="F13" s="548"/>
      <c r="G13" s="549"/>
      <c r="H13" s="167">
        <f>H14+H18+H21+H23+H28+H32</f>
        <v>4948860.91</v>
      </c>
      <c r="I13" s="167">
        <f>I14+I18+I21+I23+I28+I32</f>
        <v>2900001.9299999997</v>
      </c>
      <c r="J13" s="167">
        <f>J14+J18+J21+J23+J28+J32</f>
        <v>3042682.71</v>
      </c>
      <c r="K13" s="167">
        <f>K14+K18+K21+K23+K28</f>
        <v>3617264.71</v>
      </c>
      <c r="L13" s="167">
        <f>L14+L18+L21+L23+L28</f>
        <v>3717264.71</v>
      </c>
    </row>
    <row r="14" spans="1:12" x14ac:dyDescent="0.25">
      <c r="A14" s="139">
        <v>63</v>
      </c>
      <c r="B14" s="550" t="s">
        <v>190</v>
      </c>
      <c r="C14" s="551"/>
      <c r="D14" s="551"/>
      <c r="E14" s="551"/>
      <c r="F14" s="551"/>
      <c r="G14" s="552"/>
      <c r="H14" s="140">
        <f>H15+H16</f>
        <v>157505.78</v>
      </c>
      <c r="I14" s="140">
        <f>I15+I16+I17</f>
        <v>363651.74</v>
      </c>
      <c r="J14" s="140">
        <f>J15+J16+J17</f>
        <v>340735</v>
      </c>
      <c r="K14" s="140">
        <v>340735</v>
      </c>
      <c r="L14" s="140">
        <v>340735</v>
      </c>
    </row>
    <row r="15" spans="1:12" x14ac:dyDescent="0.25">
      <c r="A15" s="142">
        <v>6341</v>
      </c>
      <c r="B15" s="553" t="s">
        <v>191</v>
      </c>
      <c r="C15" s="553"/>
      <c r="D15" s="553"/>
      <c r="E15" s="553"/>
      <c r="F15" s="553"/>
      <c r="G15" s="553"/>
      <c r="H15" s="143">
        <v>85237.86</v>
      </c>
      <c r="I15" s="143">
        <v>101817.07</v>
      </c>
      <c r="J15" s="144">
        <v>188300</v>
      </c>
      <c r="K15" s="144"/>
      <c r="L15" s="144"/>
    </row>
    <row r="16" spans="1:12" x14ac:dyDescent="0.25">
      <c r="A16" s="142">
        <v>6361</v>
      </c>
      <c r="B16" s="553" t="s">
        <v>192</v>
      </c>
      <c r="C16" s="553"/>
      <c r="D16" s="553"/>
      <c r="E16" s="553"/>
      <c r="F16" s="553"/>
      <c r="G16" s="553"/>
      <c r="H16" s="143">
        <v>72267.92</v>
      </c>
      <c r="I16" s="143">
        <v>51834.67</v>
      </c>
      <c r="J16" s="144">
        <v>52435</v>
      </c>
      <c r="K16" s="144"/>
      <c r="L16" s="144"/>
    </row>
    <row r="17" spans="1:14" x14ac:dyDescent="0.25">
      <c r="A17" s="142">
        <v>6381</v>
      </c>
      <c r="B17" s="556" t="s">
        <v>245</v>
      </c>
      <c r="C17" s="557"/>
      <c r="D17" s="557"/>
      <c r="E17" s="557"/>
      <c r="F17" s="557"/>
      <c r="G17" s="559"/>
      <c r="H17" s="143">
        <v>0</v>
      </c>
      <c r="I17" s="143">
        <v>210000</v>
      </c>
      <c r="J17" s="144">
        <v>100000</v>
      </c>
      <c r="K17" s="144"/>
      <c r="L17" s="144"/>
    </row>
    <row r="18" spans="1:14" x14ac:dyDescent="0.25">
      <c r="A18" s="139">
        <v>64</v>
      </c>
      <c r="B18" s="554" t="s">
        <v>36</v>
      </c>
      <c r="C18" s="555"/>
      <c r="D18" s="555"/>
      <c r="E18" s="555"/>
      <c r="F18" s="555"/>
      <c r="G18" s="558"/>
      <c r="H18" s="145">
        <f>H19+H20</f>
        <v>87.86</v>
      </c>
      <c r="I18" s="145">
        <f t="shared" ref="I18:J18" si="0">I19+I20</f>
        <v>694.73</v>
      </c>
      <c r="J18" s="145">
        <f t="shared" si="0"/>
        <v>700</v>
      </c>
      <c r="K18" s="145">
        <v>700</v>
      </c>
      <c r="L18" s="145">
        <v>700</v>
      </c>
    </row>
    <row r="19" spans="1:14" x14ac:dyDescent="0.25">
      <c r="A19" s="142">
        <v>6413</v>
      </c>
      <c r="B19" s="553" t="s">
        <v>193</v>
      </c>
      <c r="C19" s="553"/>
      <c r="D19" s="553"/>
      <c r="E19" s="553"/>
      <c r="F19" s="553"/>
      <c r="G19" s="553"/>
      <c r="H19" s="143">
        <v>22.06</v>
      </c>
      <c r="I19" s="143">
        <v>694.73</v>
      </c>
      <c r="J19" s="144">
        <v>700</v>
      </c>
      <c r="K19" s="144"/>
      <c r="L19" s="144"/>
    </row>
    <row r="20" spans="1:14" x14ac:dyDescent="0.25">
      <c r="A20" s="142">
        <v>6415</v>
      </c>
      <c r="B20" s="553" t="s">
        <v>194</v>
      </c>
      <c r="C20" s="553"/>
      <c r="D20" s="553"/>
      <c r="E20" s="553"/>
      <c r="F20" s="553"/>
      <c r="G20" s="553"/>
      <c r="H20" s="143">
        <v>65.8</v>
      </c>
      <c r="I20" s="143">
        <v>0</v>
      </c>
      <c r="J20" s="144">
        <v>0</v>
      </c>
      <c r="K20" s="144"/>
      <c r="L20" s="144"/>
    </row>
    <row r="21" spans="1:14" x14ac:dyDescent="0.25">
      <c r="A21" s="139">
        <v>65</v>
      </c>
      <c r="B21" s="554" t="s">
        <v>195</v>
      </c>
      <c r="C21" s="555"/>
      <c r="D21" s="555"/>
      <c r="E21" s="555"/>
      <c r="F21" s="555"/>
      <c r="G21" s="558"/>
      <c r="H21" s="145">
        <f>H22</f>
        <v>8380.51</v>
      </c>
      <c r="I21" s="145">
        <f t="shared" ref="I21:J21" si="1">I22</f>
        <v>11000</v>
      </c>
      <c r="J21" s="145">
        <f t="shared" si="1"/>
        <v>11300</v>
      </c>
      <c r="K21" s="145">
        <v>11299.71</v>
      </c>
      <c r="L21" s="145">
        <v>11299.71</v>
      </c>
      <c r="M21" s="477"/>
    </row>
    <row r="22" spans="1:14" x14ac:dyDescent="0.25">
      <c r="A22" s="142">
        <v>6526</v>
      </c>
      <c r="B22" s="553" t="s">
        <v>40</v>
      </c>
      <c r="C22" s="553"/>
      <c r="D22" s="553"/>
      <c r="E22" s="553"/>
      <c r="F22" s="553"/>
      <c r="G22" s="553"/>
      <c r="H22" s="143">
        <v>8380.51</v>
      </c>
      <c r="I22" s="143">
        <v>11000</v>
      </c>
      <c r="J22" s="144">
        <v>11300</v>
      </c>
      <c r="K22" s="144"/>
      <c r="L22" s="144"/>
    </row>
    <row r="23" spans="1:14" x14ac:dyDescent="0.25">
      <c r="A23" s="139">
        <v>66</v>
      </c>
      <c r="B23" s="554" t="s">
        <v>38</v>
      </c>
      <c r="C23" s="555"/>
      <c r="D23" s="555"/>
      <c r="E23" s="555"/>
      <c r="F23" s="555"/>
      <c r="G23" s="558"/>
      <c r="H23" s="145">
        <f>H24+H25+H26+H27</f>
        <v>1116129.9700000002</v>
      </c>
      <c r="I23" s="145">
        <f t="shared" ref="I23:J23" si="2">I24+I25+I26+I27</f>
        <v>820790</v>
      </c>
      <c r="J23" s="145">
        <f t="shared" si="2"/>
        <v>846294.58</v>
      </c>
      <c r="K23" s="145">
        <v>872372.29</v>
      </c>
      <c r="L23" s="145">
        <v>890000</v>
      </c>
    </row>
    <row r="24" spans="1:14" x14ac:dyDescent="0.25">
      <c r="A24" s="142">
        <v>6614</v>
      </c>
      <c r="B24" s="556" t="s">
        <v>196</v>
      </c>
      <c r="C24" s="557"/>
      <c r="D24" s="557"/>
      <c r="E24" s="557"/>
      <c r="F24" s="557"/>
      <c r="G24" s="146"/>
      <c r="H24" s="143">
        <v>6.6</v>
      </c>
      <c r="I24" s="143">
        <v>0</v>
      </c>
      <c r="J24" s="144">
        <v>0</v>
      </c>
      <c r="K24" s="144"/>
      <c r="L24" s="144"/>
    </row>
    <row r="25" spans="1:14" x14ac:dyDescent="0.25">
      <c r="A25" s="142">
        <v>6615</v>
      </c>
      <c r="B25" s="553" t="s">
        <v>105</v>
      </c>
      <c r="C25" s="553"/>
      <c r="D25" s="553"/>
      <c r="E25" s="553"/>
      <c r="F25" s="553"/>
      <c r="G25" s="553"/>
      <c r="H25" s="143">
        <v>1111476.5900000001</v>
      </c>
      <c r="I25" s="143">
        <v>820000</v>
      </c>
      <c r="J25" s="144">
        <v>846294.58</v>
      </c>
      <c r="K25" s="144"/>
      <c r="L25" s="144"/>
    </row>
    <row r="26" spans="1:14" x14ac:dyDescent="0.25">
      <c r="A26" s="142">
        <v>6631</v>
      </c>
      <c r="B26" s="553" t="s">
        <v>48</v>
      </c>
      <c r="C26" s="553"/>
      <c r="D26" s="553"/>
      <c r="E26" s="553"/>
      <c r="F26" s="553"/>
      <c r="G26" s="553"/>
      <c r="H26" s="143">
        <v>665.1</v>
      </c>
      <c r="I26" s="143">
        <v>790</v>
      </c>
      <c r="J26" s="144">
        <v>0</v>
      </c>
      <c r="K26" s="144"/>
      <c r="L26" s="144"/>
    </row>
    <row r="27" spans="1:14" x14ac:dyDescent="0.25">
      <c r="A27" s="142">
        <v>6632</v>
      </c>
      <c r="B27" s="556" t="s">
        <v>121</v>
      </c>
      <c r="C27" s="557"/>
      <c r="D27" s="557"/>
      <c r="E27" s="557"/>
      <c r="F27" s="557"/>
      <c r="G27" s="147"/>
      <c r="H27" s="143">
        <v>3981.68</v>
      </c>
      <c r="I27" s="143">
        <v>0</v>
      </c>
      <c r="J27" s="144">
        <v>0</v>
      </c>
      <c r="K27" s="144"/>
      <c r="L27" s="144"/>
    </row>
    <row r="28" spans="1:14" x14ac:dyDescent="0.25">
      <c r="A28" s="139">
        <v>67</v>
      </c>
      <c r="B28" s="554" t="s">
        <v>310</v>
      </c>
      <c r="C28" s="555"/>
      <c r="D28" s="555"/>
      <c r="E28" s="555"/>
      <c r="F28" s="555"/>
      <c r="G28" s="558"/>
      <c r="H28" s="145">
        <f>H29+H30+H31</f>
        <v>3660120.6500000004</v>
      </c>
      <c r="I28" s="145">
        <f t="shared" ref="I28:J28" si="3">I29+I30+I31</f>
        <v>1687565.7</v>
      </c>
      <c r="J28" s="145">
        <f t="shared" si="3"/>
        <v>1843653.13</v>
      </c>
      <c r="K28" s="145">
        <v>2392157.71</v>
      </c>
      <c r="L28" s="145">
        <v>2474530</v>
      </c>
      <c r="M28" s="472"/>
      <c r="N28" s="472"/>
    </row>
    <row r="29" spans="1:14" x14ac:dyDescent="0.25">
      <c r="A29" s="142">
        <v>6711</v>
      </c>
      <c r="B29" s="553" t="s">
        <v>197</v>
      </c>
      <c r="C29" s="553"/>
      <c r="D29" s="553"/>
      <c r="E29" s="553"/>
      <c r="F29" s="553"/>
      <c r="G29" s="553"/>
      <c r="H29" s="143">
        <v>58865.85</v>
      </c>
      <c r="I29" s="143">
        <v>65940.460000000006</v>
      </c>
      <c r="J29" s="144">
        <v>77391.41</v>
      </c>
      <c r="K29" s="144"/>
      <c r="L29" s="144"/>
    </row>
    <row r="30" spans="1:14" x14ac:dyDescent="0.25">
      <c r="A30" s="142">
        <v>6712</v>
      </c>
      <c r="B30" s="553" t="s">
        <v>198</v>
      </c>
      <c r="C30" s="553"/>
      <c r="D30" s="553"/>
      <c r="E30" s="553"/>
      <c r="F30" s="553"/>
      <c r="G30" s="553"/>
      <c r="H30" s="143">
        <v>22336.81</v>
      </c>
      <c r="I30" s="143">
        <v>13578.96</v>
      </c>
      <c r="J30" s="144">
        <v>24430</v>
      </c>
      <c r="K30" s="144"/>
      <c r="L30" s="144"/>
    </row>
    <row r="31" spans="1:14" x14ac:dyDescent="0.25">
      <c r="A31" s="142">
        <v>6731</v>
      </c>
      <c r="B31" s="553" t="s">
        <v>41</v>
      </c>
      <c r="C31" s="553"/>
      <c r="D31" s="553"/>
      <c r="E31" s="553"/>
      <c r="F31" s="553"/>
      <c r="G31" s="553"/>
      <c r="H31" s="143">
        <v>3578917.99</v>
      </c>
      <c r="I31" s="143">
        <v>1608046.28</v>
      </c>
      <c r="J31" s="144">
        <v>1741831.72</v>
      </c>
      <c r="K31" s="144"/>
      <c r="L31" s="144"/>
    </row>
    <row r="32" spans="1:14" x14ac:dyDescent="0.25">
      <c r="A32" s="139">
        <v>68</v>
      </c>
      <c r="B32" s="554" t="s">
        <v>199</v>
      </c>
      <c r="C32" s="555"/>
      <c r="D32" s="555"/>
      <c r="E32" s="555"/>
      <c r="F32" s="555"/>
      <c r="G32" s="147"/>
      <c r="H32" s="145">
        <f>H33</f>
        <v>6636.14</v>
      </c>
      <c r="I32" s="145">
        <f t="shared" ref="I32:L32" si="4">I33</f>
        <v>16299.76</v>
      </c>
      <c r="J32" s="145">
        <f t="shared" si="4"/>
        <v>0</v>
      </c>
      <c r="K32" s="145">
        <f t="shared" si="4"/>
        <v>0</v>
      </c>
      <c r="L32" s="145">
        <f t="shared" si="4"/>
        <v>0</v>
      </c>
    </row>
    <row r="33" spans="1:14" x14ac:dyDescent="0.25">
      <c r="A33" s="142">
        <v>6831</v>
      </c>
      <c r="B33" s="556" t="s">
        <v>199</v>
      </c>
      <c r="C33" s="557"/>
      <c r="D33" s="557"/>
      <c r="E33" s="557"/>
      <c r="F33" s="557"/>
      <c r="G33" s="147"/>
      <c r="H33" s="143">
        <v>6636.14</v>
      </c>
      <c r="I33" s="143">
        <v>16299.76</v>
      </c>
      <c r="J33" s="144">
        <v>0</v>
      </c>
      <c r="K33" s="144"/>
      <c r="L33" s="144"/>
    </row>
    <row r="34" spans="1:14" x14ac:dyDescent="0.25">
      <c r="A34" s="166">
        <v>7</v>
      </c>
      <c r="B34" s="560" t="s">
        <v>2</v>
      </c>
      <c r="C34" s="561"/>
      <c r="D34" s="561"/>
      <c r="E34" s="561"/>
      <c r="F34" s="561"/>
      <c r="G34" s="562"/>
      <c r="H34" s="169">
        <f>H35</f>
        <v>8417.0499999999993</v>
      </c>
      <c r="I34" s="169">
        <f>I35</f>
        <v>2208.9300000000003</v>
      </c>
      <c r="J34" s="169">
        <f>J35</f>
        <v>2072.29</v>
      </c>
      <c r="K34" s="168">
        <f>K35</f>
        <v>72.290000000000006</v>
      </c>
      <c r="L34" s="168">
        <f>L35</f>
        <v>72.290000000000006</v>
      </c>
      <c r="N34" s="472"/>
    </row>
    <row r="35" spans="1:14" x14ac:dyDescent="0.25">
      <c r="A35" s="139">
        <v>72</v>
      </c>
      <c r="B35" s="554" t="s">
        <v>200</v>
      </c>
      <c r="C35" s="555"/>
      <c r="D35" s="555"/>
      <c r="E35" s="555"/>
      <c r="F35" s="555"/>
      <c r="G35" s="558"/>
      <c r="H35" s="145">
        <f>H36+H37+H39+H40</f>
        <v>8417.0499999999993</v>
      </c>
      <c r="I35" s="145">
        <f>I36+I37+I38+I39+I40</f>
        <v>2208.9300000000003</v>
      </c>
      <c r="J35" s="148">
        <f>J36+J37</f>
        <v>2072.29</v>
      </c>
      <c r="K35" s="141">
        <v>72.290000000000006</v>
      </c>
      <c r="L35" s="141">
        <v>72.290000000000006</v>
      </c>
    </row>
    <row r="36" spans="1:14" x14ac:dyDescent="0.25">
      <c r="A36" s="142">
        <v>7211</v>
      </c>
      <c r="B36" s="553" t="s">
        <v>115</v>
      </c>
      <c r="C36" s="553"/>
      <c r="D36" s="553"/>
      <c r="E36" s="553"/>
      <c r="F36" s="553"/>
      <c r="G36" s="553"/>
      <c r="H36" s="143">
        <v>72.290000000000006</v>
      </c>
      <c r="I36" s="143">
        <v>72.290000000000006</v>
      </c>
      <c r="J36" s="144">
        <v>72.290000000000006</v>
      </c>
      <c r="K36" s="144"/>
      <c r="L36" s="144"/>
    </row>
    <row r="37" spans="1:14" x14ac:dyDescent="0.25">
      <c r="A37" s="142">
        <v>7221</v>
      </c>
      <c r="B37" s="553" t="s">
        <v>92</v>
      </c>
      <c r="C37" s="553"/>
      <c r="D37" s="553"/>
      <c r="E37" s="553"/>
      <c r="F37" s="553"/>
      <c r="G37" s="553"/>
      <c r="H37" s="143">
        <v>1353.78</v>
      </c>
      <c r="I37" s="143">
        <v>1179.44</v>
      </c>
      <c r="J37" s="144">
        <v>2000</v>
      </c>
      <c r="K37" s="144"/>
      <c r="L37" s="144"/>
    </row>
    <row r="38" spans="1:14" x14ac:dyDescent="0.25">
      <c r="A38" s="142">
        <v>7223</v>
      </c>
      <c r="B38" s="556" t="s">
        <v>246</v>
      </c>
      <c r="C38" s="557"/>
      <c r="D38" s="557"/>
      <c r="E38" s="557"/>
      <c r="F38" s="557"/>
      <c r="G38" s="559"/>
      <c r="H38" s="143"/>
      <c r="I38" s="143">
        <v>758.4</v>
      </c>
      <c r="J38" s="144">
        <v>0</v>
      </c>
      <c r="K38" s="144"/>
      <c r="L38" s="144"/>
    </row>
    <row r="39" spans="1:14" x14ac:dyDescent="0.25">
      <c r="A39" s="142">
        <v>7224</v>
      </c>
      <c r="B39" s="553" t="s">
        <v>116</v>
      </c>
      <c r="C39" s="553"/>
      <c r="D39" s="553"/>
      <c r="E39" s="553"/>
      <c r="F39" s="553"/>
      <c r="G39" s="553"/>
      <c r="H39" s="143">
        <v>728.91</v>
      </c>
      <c r="I39" s="143">
        <v>198.8</v>
      </c>
      <c r="J39" s="144">
        <v>0</v>
      </c>
      <c r="K39" s="144"/>
      <c r="L39" s="144"/>
    </row>
    <row r="40" spans="1:14" x14ac:dyDescent="0.25">
      <c r="A40" s="142">
        <v>7231</v>
      </c>
      <c r="B40" s="556" t="s">
        <v>201</v>
      </c>
      <c r="C40" s="557"/>
      <c r="D40" s="557"/>
      <c r="E40" s="557"/>
      <c r="F40" s="557"/>
      <c r="G40" s="559"/>
      <c r="H40" s="143">
        <v>6262.07</v>
      </c>
      <c r="I40" s="143">
        <v>0</v>
      </c>
      <c r="J40" s="144">
        <v>0</v>
      </c>
      <c r="K40" s="144"/>
      <c r="L40" s="144"/>
    </row>
    <row r="41" spans="1:14" x14ac:dyDescent="0.25">
      <c r="A41" s="572" t="s">
        <v>202</v>
      </c>
      <c r="B41" s="573"/>
      <c r="C41" s="573"/>
      <c r="D41" s="573"/>
      <c r="E41" s="573"/>
      <c r="F41" s="573"/>
      <c r="G41" s="574"/>
      <c r="H41" s="169">
        <f>H34+H13</f>
        <v>4957277.96</v>
      </c>
      <c r="I41" s="169">
        <f>I13+I34</f>
        <v>2902210.86</v>
      </c>
      <c r="J41" s="169">
        <f>J13+J34</f>
        <v>3044755</v>
      </c>
      <c r="K41" s="169">
        <f t="shared" ref="K41:L41" si="5">K13+K34</f>
        <v>3617337</v>
      </c>
      <c r="L41" s="169">
        <f t="shared" si="5"/>
        <v>3717337</v>
      </c>
    </row>
    <row r="43" spans="1:14" x14ac:dyDescent="0.25">
      <c r="K43" s="472"/>
    </row>
    <row r="44" spans="1:14" x14ac:dyDescent="0.25">
      <c r="M44" s="472"/>
      <c r="N44" s="472"/>
    </row>
    <row r="46" spans="1:14" ht="47.25" x14ac:dyDescent="0.25">
      <c r="A46" s="133" t="s">
        <v>223</v>
      </c>
      <c r="B46" s="545" t="s">
        <v>222</v>
      </c>
      <c r="C46" s="545"/>
      <c r="D46" s="545"/>
      <c r="E46" s="545"/>
      <c r="F46" s="545"/>
      <c r="G46" s="545"/>
      <c r="H46" s="134" t="s">
        <v>242</v>
      </c>
      <c r="I46" s="138" t="s">
        <v>305</v>
      </c>
      <c r="J46" s="134" t="s">
        <v>238</v>
      </c>
      <c r="K46" s="134" t="s">
        <v>239</v>
      </c>
      <c r="L46" s="298" t="s">
        <v>240</v>
      </c>
    </row>
    <row r="47" spans="1:14" x14ac:dyDescent="0.25">
      <c r="A47" s="135">
        <v>0</v>
      </c>
      <c r="B47" s="546">
        <v>1</v>
      </c>
      <c r="C47" s="546"/>
      <c r="D47" s="546"/>
      <c r="E47" s="546"/>
      <c r="F47" s="546"/>
      <c r="G47" s="546"/>
      <c r="H47" s="136">
        <v>2</v>
      </c>
      <c r="I47" s="137">
        <v>3</v>
      </c>
      <c r="J47" s="137">
        <v>4</v>
      </c>
      <c r="K47" s="138">
        <v>5</v>
      </c>
      <c r="L47" s="138">
        <v>6</v>
      </c>
    </row>
    <row r="48" spans="1:14" x14ac:dyDescent="0.25">
      <c r="A48" s="170">
        <v>3</v>
      </c>
      <c r="B48" s="563" t="s">
        <v>26</v>
      </c>
      <c r="C48" s="564"/>
      <c r="D48" s="564"/>
      <c r="E48" s="564"/>
      <c r="F48" s="564"/>
      <c r="G48" s="565"/>
      <c r="H48" s="171">
        <f>H49+H60+H89+H94+H97</f>
        <v>3559353.37</v>
      </c>
      <c r="I48" s="171">
        <f t="shared" ref="I48:L48" si="6">I49+I60+I89+I94+I97</f>
        <v>2817687.21</v>
      </c>
      <c r="J48" s="171">
        <f>J49+J60+J89+J97</f>
        <v>3501132</v>
      </c>
      <c r="K48" s="171">
        <f t="shared" si="6"/>
        <v>3563132</v>
      </c>
      <c r="L48" s="171">
        <f t="shared" si="6"/>
        <v>3663132</v>
      </c>
    </row>
    <row r="49" spans="1:15" x14ac:dyDescent="0.25">
      <c r="A49" s="149">
        <v>31</v>
      </c>
      <c r="B49" s="566" t="s">
        <v>6</v>
      </c>
      <c r="C49" s="567"/>
      <c r="D49" s="567"/>
      <c r="E49" s="567"/>
      <c r="F49" s="567"/>
      <c r="G49" s="568"/>
      <c r="H49" s="150">
        <f>H50+H55+H57</f>
        <v>1697002.1400000001</v>
      </c>
      <c r="I49" s="150">
        <f t="shared" ref="I49:J49" si="7">I50+I55+I57</f>
        <v>1858862.16</v>
      </c>
      <c r="J49" s="150">
        <f t="shared" si="7"/>
        <v>2323000</v>
      </c>
      <c r="K49" s="150">
        <v>2400000</v>
      </c>
      <c r="L49" s="150">
        <v>2500000</v>
      </c>
      <c r="O49" s="472"/>
    </row>
    <row r="50" spans="1:15" x14ac:dyDescent="0.25">
      <c r="A50" s="149">
        <v>311</v>
      </c>
      <c r="B50" s="566" t="s">
        <v>203</v>
      </c>
      <c r="C50" s="567"/>
      <c r="D50" s="567"/>
      <c r="E50" s="567"/>
      <c r="F50" s="567"/>
      <c r="G50" s="568"/>
      <c r="H50" s="150">
        <f>H51+H52+H53+H54</f>
        <v>1428509.59</v>
      </c>
      <c r="I50" s="150">
        <f>I51+I52+I53+I54</f>
        <v>1566862.16</v>
      </c>
      <c r="J50" s="150">
        <f t="shared" ref="J50" si="8">J51+J52+J53+J54</f>
        <v>1931000</v>
      </c>
      <c r="K50" s="150"/>
      <c r="L50" s="150"/>
    </row>
    <row r="51" spans="1:15" x14ac:dyDescent="0.25">
      <c r="A51" s="152">
        <v>3111</v>
      </c>
      <c r="B51" s="569" t="s">
        <v>63</v>
      </c>
      <c r="C51" s="570"/>
      <c r="D51" s="570"/>
      <c r="E51" s="570"/>
      <c r="F51" s="570"/>
      <c r="G51" s="571"/>
      <c r="H51" s="153">
        <v>926767.22</v>
      </c>
      <c r="I51" s="154">
        <v>1050000</v>
      </c>
      <c r="J51" s="155">
        <v>1260000</v>
      </c>
      <c r="K51" s="156"/>
      <c r="L51" s="156"/>
    </row>
    <row r="52" spans="1:15" x14ac:dyDescent="0.25">
      <c r="A52" s="152">
        <v>3112</v>
      </c>
      <c r="B52" s="569" t="s">
        <v>140</v>
      </c>
      <c r="C52" s="570"/>
      <c r="D52" s="570"/>
      <c r="E52" s="570"/>
      <c r="F52" s="570"/>
      <c r="G52" s="571"/>
      <c r="H52" s="153">
        <v>9556.0400000000009</v>
      </c>
      <c r="I52" s="154">
        <v>9862.16</v>
      </c>
      <c r="J52" s="155">
        <v>10000</v>
      </c>
      <c r="K52" s="156"/>
      <c r="L52" s="156"/>
    </row>
    <row r="53" spans="1:15" x14ac:dyDescent="0.25">
      <c r="A53" s="152">
        <v>3113</v>
      </c>
      <c r="B53" s="569" t="s">
        <v>124</v>
      </c>
      <c r="C53" s="570"/>
      <c r="D53" s="570"/>
      <c r="E53" s="570"/>
      <c r="F53" s="570"/>
      <c r="G53" s="571"/>
      <c r="H53" s="153">
        <v>55783.8</v>
      </c>
      <c r="I53" s="154">
        <v>34000</v>
      </c>
      <c r="J53" s="155">
        <v>41000</v>
      </c>
      <c r="K53" s="156"/>
      <c r="L53" s="156"/>
    </row>
    <row r="54" spans="1:15" x14ac:dyDescent="0.25">
      <c r="A54" s="152">
        <v>3114</v>
      </c>
      <c r="B54" s="569" t="s">
        <v>129</v>
      </c>
      <c r="C54" s="570"/>
      <c r="D54" s="570"/>
      <c r="E54" s="570"/>
      <c r="F54" s="570"/>
      <c r="G54" s="571"/>
      <c r="H54" s="153">
        <v>436402.53</v>
      </c>
      <c r="I54" s="154">
        <v>473000</v>
      </c>
      <c r="J54" s="155">
        <v>620000</v>
      </c>
      <c r="K54" s="156"/>
      <c r="L54" s="156"/>
    </row>
    <row r="55" spans="1:15" x14ac:dyDescent="0.25">
      <c r="A55" s="149">
        <v>312</v>
      </c>
      <c r="B55" s="566" t="s">
        <v>204</v>
      </c>
      <c r="C55" s="567"/>
      <c r="D55" s="567"/>
      <c r="E55" s="567"/>
      <c r="F55" s="567"/>
      <c r="G55" s="568"/>
      <c r="H55" s="157">
        <f>H56</f>
        <v>46218.04</v>
      </c>
      <c r="I55" s="157">
        <f t="shared" ref="I55:J55" si="9">I56</f>
        <v>63000</v>
      </c>
      <c r="J55" s="157">
        <f t="shared" si="9"/>
        <v>72000</v>
      </c>
      <c r="K55" s="157"/>
      <c r="L55" s="157"/>
    </row>
    <row r="56" spans="1:15" x14ac:dyDescent="0.25">
      <c r="A56" s="152">
        <v>3121</v>
      </c>
      <c r="B56" s="569" t="s">
        <v>204</v>
      </c>
      <c r="C56" s="570"/>
      <c r="D56" s="570"/>
      <c r="E56" s="570"/>
      <c r="F56" s="570"/>
      <c r="G56" s="571"/>
      <c r="H56" s="153">
        <v>46218.04</v>
      </c>
      <c r="I56" s="154">
        <v>63000</v>
      </c>
      <c r="J56" s="155">
        <v>72000</v>
      </c>
      <c r="K56" s="156"/>
      <c r="L56" s="156"/>
    </row>
    <row r="57" spans="1:15" x14ac:dyDescent="0.25">
      <c r="A57" s="149">
        <v>313</v>
      </c>
      <c r="B57" s="566" t="s">
        <v>47</v>
      </c>
      <c r="C57" s="567"/>
      <c r="D57" s="567"/>
      <c r="E57" s="567"/>
      <c r="F57" s="567"/>
      <c r="G57" s="568"/>
      <c r="H57" s="157">
        <f>H58+H59</f>
        <v>222274.50999999998</v>
      </c>
      <c r="I57" s="157">
        <f t="shared" ref="I57:J57" si="10">I58+I59</f>
        <v>229000</v>
      </c>
      <c r="J57" s="157">
        <f t="shared" si="10"/>
        <v>320000</v>
      </c>
      <c r="K57" s="157"/>
      <c r="L57" s="157"/>
    </row>
    <row r="58" spans="1:15" x14ac:dyDescent="0.25">
      <c r="A58" s="152">
        <v>3131</v>
      </c>
      <c r="B58" s="569" t="s">
        <v>143</v>
      </c>
      <c r="C58" s="570"/>
      <c r="D58" s="570"/>
      <c r="E58" s="570"/>
      <c r="F58" s="570"/>
      <c r="G58" s="571"/>
      <c r="H58" s="153">
        <v>5016.3</v>
      </c>
      <c r="I58" s="154">
        <v>0</v>
      </c>
      <c r="J58" s="155">
        <v>0</v>
      </c>
      <c r="K58" s="156"/>
      <c r="L58" s="156"/>
    </row>
    <row r="59" spans="1:15" x14ac:dyDescent="0.25">
      <c r="A59" s="152">
        <v>3132</v>
      </c>
      <c r="B59" s="569" t="s">
        <v>64</v>
      </c>
      <c r="C59" s="570"/>
      <c r="D59" s="570"/>
      <c r="E59" s="570"/>
      <c r="F59" s="570"/>
      <c r="G59" s="571"/>
      <c r="H59" s="153">
        <v>217258.21</v>
      </c>
      <c r="I59" s="154">
        <v>229000</v>
      </c>
      <c r="J59" s="155">
        <v>320000</v>
      </c>
      <c r="K59" s="156"/>
      <c r="L59" s="156"/>
    </row>
    <row r="60" spans="1:15" x14ac:dyDescent="0.25">
      <c r="A60" s="149">
        <v>32</v>
      </c>
      <c r="B60" s="566" t="s">
        <v>7</v>
      </c>
      <c r="C60" s="567"/>
      <c r="D60" s="567"/>
      <c r="E60" s="567"/>
      <c r="F60" s="567"/>
      <c r="G60" s="568"/>
      <c r="H60" s="157">
        <f>H61+H65+H72+H82</f>
        <v>1840682.5799999998</v>
      </c>
      <c r="I60" s="157">
        <f t="shared" ref="I60" si="11">I61+I65+I72+I82</f>
        <v>954492.6</v>
      </c>
      <c r="J60" s="157">
        <f>J61+J65+J72+J82</f>
        <v>1175000</v>
      </c>
      <c r="K60" s="157">
        <v>1160000</v>
      </c>
      <c r="L60" s="157">
        <v>1160000</v>
      </c>
      <c r="M60" s="472"/>
    </row>
    <row r="61" spans="1:15" x14ac:dyDescent="0.25">
      <c r="A61" s="149">
        <v>321</v>
      </c>
      <c r="B61" s="566" t="s">
        <v>51</v>
      </c>
      <c r="C61" s="567"/>
      <c r="D61" s="567"/>
      <c r="E61" s="567"/>
      <c r="F61" s="567"/>
      <c r="G61" s="568"/>
      <c r="H61" s="157">
        <f>H62+H63+H64</f>
        <v>80061.91</v>
      </c>
      <c r="I61" s="157">
        <f>I62+I63+I64</f>
        <v>84700</v>
      </c>
      <c r="J61" s="157">
        <f t="shared" ref="J61:K61" si="12">J62+J63+J64</f>
        <v>100000</v>
      </c>
      <c r="K61" s="157">
        <f t="shared" si="12"/>
        <v>0</v>
      </c>
      <c r="L61" s="157">
        <f t="shared" ref="L61" si="13">L62+L63+L64</f>
        <v>0</v>
      </c>
    </row>
    <row r="62" spans="1:15" x14ac:dyDescent="0.25">
      <c r="A62" s="152">
        <v>3211</v>
      </c>
      <c r="B62" s="569" t="s">
        <v>66</v>
      </c>
      <c r="C62" s="570"/>
      <c r="D62" s="570"/>
      <c r="E62" s="570"/>
      <c r="F62" s="570"/>
      <c r="G62" s="571"/>
      <c r="H62" s="153">
        <v>3435.32</v>
      </c>
      <c r="I62" s="154">
        <v>7100</v>
      </c>
      <c r="J62" s="155">
        <v>10000</v>
      </c>
      <c r="K62" s="156"/>
      <c r="L62" s="156"/>
    </row>
    <row r="63" spans="1:15" x14ac:dyDescent="0.25">
      <c r="A63" s="152">
        <v>3212</v>
      </c>
      <c r="B63" s="569" t="s">
        <v>205</v>
      </c>
      <c r="C63" s="570"/>
      <c r="D63" s="570"/>
      <c r="E63" s="570"/>
      <c r="F63" s="570"/>
      <c r="G63" s="571"/>
      <c r="H63" s="153">
        <v>69913.440000000002</v>
      </c>
      <c r="I63" s="154">
        <v>70000</v>
      </c>
      <c r="J63" s="155">
        <v>80000</v>
      </c>
      <c r="K63" s="156"/>
      <c r="L63" s="156"/>
    </row>
    <row r="64" spans="1:15" x14ac:dyDescent="0.25">
      <c r="A64" s="152">
        <v>3213</v>
      </c>
      <c r="B64" s="569" t="s">
        <v>56</v>
      </c>
      <c r="C64" s="570"/>
      <c r="D64" s="570"/>
      <c r="E64" s="570"/>
      <c r="F64" s="570"/>
      <c r="G64" s="571"/>
      <c r="H64" s="153">
        <v>6713.15</v>
      </c>
      <c r="I64" s="154">
        <v>7600</v>
      </c>
      <c r="J64" s="155">
        <v>10000</v>
      </c>
      <c r="K64" s="156"/>
      <c r="L64" s="156"/>
    </row>
    <row r="65" spans="1:12" x14ac:dyDescent="0.25">
      <c r="A65" s="149">
        <v>322</v>
      </c>
      <c r="B65" s="566" t="s">
        <v>52</v>
      </c>
      <c r="C65" s="567"/>
      <c r="D65" s="567"/>
      <c r="E65" s="567"/>
      <c r="F65" s="567"/>
      <c r="G65" s="568"/>
      <c r="H65" s="157">
        <f>H66+H67+H68+H69+H70+H71</f>
        <v>1453237.4799999997</v>
      </c>
      <c r="I65" s="157">
        <f>I66+I67+I68+I69+I70+I71</f>
        <v>532176</v>
      </c>
      <c r="J65" s="157">
        <f t="shared" ref="J65:K65" si="14">J66+J67+J68+J69+J70+J71</f>
        <v>715600</v>
      </c>
      <c r="K65" s="157">
        <f t="shared" si="14"/>
        <v>0</v>
      </c>
      <c r="L65" s="157">
        <f t="shared" ref="L65" si="15">L66+L67+L68+L69+L70+L71</f>
        <v>0</v>
      </c>
    </row>
    <row r="66" spans="1:12" x14ac:dyDescent="0.25">
      <c r="A66" s="152">
        <v>3221</v>
      </c>
      <c r="B66" s="569" t="s">
        <v>57</v>
      </c>
      <c r="C66" s="570"/>
      <c r="D66" s="570"/>
      <c r="E66" s="570"/>
      <c r="F66" s="570"/>
      <c r="G66" s="571"/>
      <c r="H66" s="153">
        <v>20523.169999999998</v>
      </c>
      <c r="I66" s="154">
        <v>26000</v>
      </c>
      <c r="J66" s="155">
        <v>27000</v>
      </c>
      <c r="K66" s="156"/>
      <c r="L66" s="156"/>
    </row>
    <row r="67" spans="1:12" x14ac:dyDescent="0.25">
      <c r="A67" s="152">
        <v>3222</v>
      </c>
      <c r="B67" s="569" t="s">
        <v>58</v>
      </c>
      <c r="C67" s="570"/>
      <c r="D67" s="570"/>
      <c r="E67" s="570"/>
      <c r="F67" s="570"/>
      <c r="G67" s="571"/>
      <c r="H67" s="158">
        <v>1391522.52</v>
      </c>
      <c r="I67" s="154">
        <v>430000</v>
      </c>
      <c r="J67" s="155">
        <v>600000</v>
      </c>
      <c r="K67" s="156"/>
      <c r="L67" s="156"/>
    </row>
    <row r="68" spans="1:12" x14ac:dyDescent="0.25">
      <c r="A68" s="152">
        <v>3223</v>
      </c>
      <c r="B68" s="569" t="s">
        <v>70</v>
      </c>
      <c r="C68" s="570"/>
      <c r="D68" s="570"/>
      <c r="E68" s="570"/>
      <c r="F68" s="570"/>
      <c r="G68" s="571"/>
      <c r="H68" s="153">
        <v>29745.89</v>
      </c>
      <c r="I68" s="154">
        <v>68000</v>
      </c>
      <c r="J68" s="155">
        <v>68000</v>
      </c>
      <c r="K68" s="156"/>
      <c r="L68" s="156"/>
    </row>
    <row r="69" spans="1:12" x14ac:dyDescent="0.25">
      <c r="A69" s="152">
        <v>3224</v>
      </c>
      <c r="B69" s="569" t="s">
        <v>72</v>
      </c>
      <c r="C69" s="570"/>
      <c r="D69" s="570"/>
      <c r="E69" s="570"/>
      <c r="F69" s="570"/>
      <c r="G69" s="571"/>
      <c r="H69" s="153">
        <v>1019.78</v>
      </c>
      <c r="I69" s="154">
        <v>300</v>
      </c>
      <c r="J69" s="155">
        <v>300</v>
      </c>
      <c r="K69" s="156"/>
      <c r="L69" s="156"/>
    </row>
    <row r="70" spans="1:12" x14ac:dyDescent="0.25">
      <c r="A70" s="152">
        <v>3225</v>
      </c>
      <c r="B70" s="569" t="s">
        <v>206</v>
      </c>
      <c r="C70" s="570"/>
      <c r="D70" s="570"/>
      <c r="E70" s="570"/>
      <c r="F70" s="570"/>
      <c r="G70" s="571"/>
      <c r="H70" s="153">
        <v>9799.67</v>
      </c>
      <c r="I70" s="154">
        <v>7000</v>
      </c>
      <c r="J70" s="155">
        <v>7000</v>
      </c>
      <c r="K70" s="156"/>
      <c r="L70" s="156"/>
    </row>
    <row r="71" spans="1:12" x14ac:dyDescent="0.25">
      <c r="A71" s="152">
        <v>3227</v>
      </c>
      <c r="B71" s="569" t="s">
        <v>207</v>
      </c>
      <c r="C71" s="570"/>
      <c r="D71" s="570"/>
      <c r="E71" s="570"/>
      <c r="F71" s="570"/>
      <c r="G71" s="571"/>
      <c r="H71" s="153">
        <v>626.45000000000005</v>
      </c>
      <c r="I71" s="154">
        <v>876</v>
      </c>
      <c r="J71" s="155">
        <v>13300</v>
      </c>
      <c r="K71" s="156"/>
      <c r="L71" s="156"/>
    </row>
    <row r="72" spans="1:12" x14ac:dyDescent="0.25">
      <c r="A72" s="159">
        <v>323</v>
      </c>
      <c r="B72" s="567" t="s">
        <v>208</v>
      </c>
      <c r="C72" s="567"/>
      <c r="D72" s="567"/>
      <c r="E72" s="567"/>
      <c r="F72" s="567"/>
      <c r="G72" s="568"/>
      <c r="H72" s="157">
        <f>H73+H74+H75+H76+H77+H78+H79+H80+H81</f>
        <v>279679.33</v>
      </c>
      <c r="I72" s="157">
        <f t="shared" ref="I72:K72" si="16">I73+I74+I75+I76+I77+I78+I79+I80+I81</f>
        <v>301561</v>
      </c>
      <c r="J72" s="157">
        <f t="shared" si="16"/>
        <v>318600</v>
      </c>
      <c r="K72" s="157">
        <f t="shared" si="16"/>
        <v>0</v>
      </c>
      <c r="L72" s="157">
        <f t="shared" ref="L72" si="17">L73+L74+L75+L76+L77+L78+L79+L80+L81</f>
        <v>0</v>
      </c>
    </row>
    <row r="73" spans="1:12" x14ac:dyDescent="0.25">
      <c r="A73" s="152">
        <v>3231</v>
      </c>
      <c r="B73" s="569" t="s">
        <v>75</v>
      </c>
      <c r="C73" s="570"/>
      <c r="D73" s="570"/>
      <c r="E73" s="570"/>
      <c r="F73" s="570"/>
      <c r="G73" s="571"/>
      <c r="H73" s="153">
        <v>17898.830000000002</v>
      </c>
      <c r="I73" s="154">
        <v>17300</v>
      </c>
      <c r="J73" s="155">
        <v>17300</v>
      </c>
      <c r="K73" s="156"/>
      <c r="L73" s="156"/>
    </row>
    <row r="74" spans="1:12" x14ac:dyDescent="0.25">
      <c r="A74" s="152">
        <v>3232</v>
      </c>
      <c r="B74" s="569" t="s">
        <v>77</v>
      </c>
      <c r="C74" s="570"/>
      <c r="D74" s="570"/>
      <c r="E74" s="570"/>
      <c r="F74" s="570"/>
      <c r="G74" s="571"/>
      <c r="H74" s="153">
        <v>32933.519999999997</v>
      </c>
      <c r="I74" s="154">
        <v>48000</v>
      </c>
      <c r="J74" s="155">
        <v>50000</v>
      </c>
      <c r="K74" s="156"/>
      <c r="L74" s="156"/>
    </row>
    <row r="75" spans="1:12" x14ac:dyDescent="0.25">
      <c r="A75" s="152">
        <v>3233</v>
      </c>
      <c r="B75" s="569" t="s">
        <v>131</v>
      </c>
      <c r="C75" s="570"/>
      <c r="D75" s="570"/>
      <c r="E75" s="570"/>
      <c r="F75" s="570"/>
      <c r="G75" s="571"/>
      <c r="H75" s="153">
        <v>3204.91</v>
      </c>
      <c r="I75" s="154">
        <v>2500</v>
      </c>
      <c r="J75" s="155">
        <v>2500</v>
      </c>
      <c r="K75" s="156"/>
      <c r="L75" s="156"/>
    </row>
    <row r="76" spans="1:12" x14ac:dyDescent="0.25">
      <c r="A76" s="152">
        <v>3234</v>
      </c>
      <c r="B76" s="569" t="s">
        <v>79</v>
      </c>
      <c r="C76" s="570"/>
      <c r="D76" s="570"/>
      <c r="E76" s="570"/>
      <c r="F76" s="570"/>
      <c r="G76" s="571"/>
      <c r="H76" s="153">
        <v>16261.12</v>
      </c>
      <c r="I76" s="154">
        <v>26000</v>
      </c>
      <c r="J76" s="155">
        <v>26000</v>
      </c>
      <c r="K76" s="156"/>
      <c r="L76" s="156"/>
    </row>
    <row r="77" spans="1:12" x14ac:dyDescent="0.25">
      <c r="A77" s="152">
        <v>3235</v>
      </c>
      <c r="B77" s="569" t="s">
        <v>61</v>
      </c>
      <c r="C77" s="570"/>
      <c r="D77" s="570"/>
      <c r="E77" s="570"/>
      <c r="F77" s="570"/>
      <c r="G77" s="571"/>
      <c r="H77" s="153">
        <v>3751.54</v>
      </c>
      <c r="I77" s="154">
        <v>4200</v>
      </c>
      <c r="J77" s="155">
        <v>4500</v>
      </c>
      <c r="K77" s="156"/>
      <c r="L77" s="156"/>
    </row>
    <row r="78" spans="1:12" x14ac:dyDescent="0.25">
      <c r="A78" s="152">
        <v>3236</v>
      </c>
      <c r="B78" s="569" t="s">
        <v>176</v>
      </c>
      <c r="C78" s="570"/>
      <c r="D78" s="570"/>
      <c r="E78" s="570"/>
      <c r="F78" s="570"/>
      <c r="G78" s="571"/>
      <c r="H78" s="153">
        <v>50879.88</v>
      </c>
      <c r="I78" s="154">
        <v>50000</v>
      </c>
      <c r="J78" s="155">
        <v>62000</v>
      </c>
      <c r="K78" s="156"/>
      <c r="L78" s="156"/>
    </row>
    <row r="79" spans="1:12" x14ac:dyDescent="0.25">
      <c r="A79" s="152">
        <v>3237</v>
      </c>
      <c r="B79" s="569" t="s">
        <v>59</v>
      </c>
      <c r="C79" s="570"/>
      <c r="D79" s="570"/>
      <c r="E79" s="570"/>
      <c r="F79" s="570"/>
      <c r="G79" s="571"/>
      <c r="H79" s="153">
        <v>56236.6</v>
      </c>
      <c r="I79" s="154">
        <v>56300</v>
      </c>
      <c r="J79" s="155">
        <v>56300</v>
      </c>
      <c r="K79" s="156"/>
      <c r="L79" s="156"/>
    </row>
    <row r="80" spans="1:12" x14ac:dyDescent="0.25">
      <c r="A80" s="152">
        <v>3238</v>
      </c>
      <c r="B80" s="569" t="s">
        <v>81</v>
      </c>
      <c r="C80" s="570"/>
      <c r="D80" s="570"/>
      <c r="E80" s="570"/>
      <c r="F80" s="570"/>
      <c r="G80" s="571"/>
      <c r="H80" s="153">
        <v>45811.98</v>
      </c>
      <c r="I80" s="154">
        <v>44352</v>
      </c>
      <c r="J80" s="155">
        <v>46000</v>
      </c>
      <c r="K80" s="156"/>
      <c r="L80" s="156"/>
    </row>
    <row r="81" spans="1:12" x14ac:dyDescent="0.25">
      <c r="A81" s="152">
        <v>3239</v>
      </c>
      <c r="B81" s="569" t="s">
        <v>60</v>
      </c>
      <c r="C81" s="570"/>
      <c r="D81" s="570"/>
      <c r="E81" s="570"/>
      <c r="F81" s="570"/>
      <c r="G81" s="571"/>
      <c r="H81" s="472">
        <v>52700.95</v>
      </c>
      <c r="I81" s="154">
        <v>52909</v>
      </c>
      <c r="J81" s="155">
        <v>54000</v>
      </c>
      <c r="K81" s="156"/>
      <c r="L81" s="156"/>
    </row>
    <row r="82" spans="1:12" x14ac:dyDescent="0.25">
      <c r="A82" s="149">
        <v>329</v>
      </c>
      <c r="B82" s="566" t="s">
        <v>209</v>
      </c>
      <c r="C82" s="567"/>
      <c r="D82" s="567"/>
      <c r="E82" s="567"/>
      <c r="F82" s="567"/>
      <c r="G82" s="568"/>
      <c r="H82" s="157">
        <f>H83+H84+H85+H86+H87+H88</f>
        <v>27703.859999999997</v>
      </c>
      <c r="I82" s="157">
        <f t="shared" ref="I82:J82" si="18">I83+I84+I85+I86+I87+I88</f>
        <v>36055.599999999999</v>
      </c>
      <c r="J82" s="157">
        <f t="shared" si="18"/>
        <v>40800</v>
      </c>
      <c r="K82" s="157"/>
      <c r="L82" s="157"/>
    </row>
    <row r="83" spans="1:12" x14ac:dyDescent="0.25">
      <c r="A83" s="152">
        <v>3291</v>
      </c>
      <c r="B83" s="569" t="s">
        <v>210</v>
      </c>
      <c r="C83" s="570"/>
      <c r="D83" s="570"/>
      <c r="E83" s="570"/>
      <c r="F83" s="570"/>
      <c r="G83" s="571"/>
      <c r="H83" s="153">
        <v>7419.19</v>
      </c>
      <c r="I83" s="154">
        <v>9500</v>
      </c>
      <c r="J83" s="155">
        <v>13000</v>
      </c>
      <c r="K83" s="156"/>
      <c r="L83" s="156"/>
    </row>
    <row r="84" spans="1:12" x14ac:dyDescent="0.25">
      <c r="A84" s="152">
        <v>3292</v>
      </c>
      <c r="B84" s="569" t="s">
        <v>132</v>
      </c>
      <c r="C84" s="570"/>
      <c r="D84" s="570"/>
      <c r="E84" s="570"/>
      <c r="F84" s="570"/>
      <c r="G84" s="571"/>
      <c r="H84" s="153">
        <v>9570.2099999999991</v>
      </c>
      <c r="I84" s="154">
        <v>10720</v>
      </c>
      <c r="J84" s="155">
        <v>11500</v>
      </c>
      <c r="K84" s="156"/>
      <c r="L84" s="156"/>
    </row>
    <row r="85" spans="1:12" x14ac:dyDescent="0.25">
      <c r="A85" s="152">
        <v>3293</v>
      </c>
      <c r="B85" s="569" t="s">
        <v>86</v>
      </c>
      <c r="C85" s="570"/>
      <c r="D85" s="570"/>
      <c r="E85" s="570"/>
      <c r="F85" s="570"/>
      <c r="G85" s="571"/>
      <c r="H85" s="153">
        <v>3272.3</v>
      </c>
      <c r="I85" s="154">
        <v>7600</v>
      </c>
      <c r="J85" s="155">
        <v>8000</v>
      </c>
      <c r="K85" s="156"/>
      <c r="L85" s="156"/>
    </row>
    <row r="86" spans="1:12" x14ac:dyDescent="0.25">
      <c r="A86" s="152">
        <v>3294</v>
      </c>
      <c r="B86" s="569" t="s">
        <v>211</v>
      </c>
      <c r="C86" s="570"/>
      <c r="D86" s="570"/>
      <c r="E86" s="570"/>
      <c r="F86" s="570"/>
      <c r="G86" s="571"/>
      <c r="H86" s="153">
        <v>1619.75</v>
      </c>
      <c r="I86" s="154">
        <v>1635.6</v>
      </c>
      <c r="J86" s="155">
        <v>1700</v>
      </c>
      <c r="K86" s="156"/>
      <c r="L86" s="156"/>
    </row>
    <row r="87" spans="1:12" x14ac:dyDescent="0.25">
      <c r="A87" s="152">
        <v>3295</v>
      </c>
      <c r="B87" s="569" t="s">
        <v>87</v>
      </c>
      <c r="C87" s="570"/>
      <c r="D87" s="570"/>
      <c r="E87" s="570"/>
      <c r="F87" s="570"/>
      <c r="G87" s="571"/>
      <c r="H87" s="130">
        <v>127.41</v>
      </c>
      <c r="I87" s="154">
        <v>100</v>
      </c>
      <c r="J87" s="155">
        <v>100</v>
      </c>
      <c r="K87" s="156"/>
      <c r="L87" s="156"/>
    </row>
    <row r="88" spans="1:12" x14ac:dyDescent="0.25">
      <c r="A88" s="152">
        <v>3299</v>
      </c>
      <c r="B88" s="569" t="s">
        <v>212</v>
      </c>
      <c r="C88" s="570"/>
      <c r="D88" s="570"/>
      <c r="E88" s="570"/>
      <c r="F88" s="570"/>
      <c r="G88" s="571"/>
      <c r="H88" s="153">
        <v>5695</v>
      </c>
      <c r="I88" s="154">
        <v>6500</v>
      </c>
      <c r="J88" s="155">
        <v>6500</v>
      </c>
      <c r="K88" s="156"/>
      <c r="L88" s="156"/>
    </row>
    <row r="89" spans="1:12" x14ac:dyDescent="0.25">
      <c r="A89" s="149">
        <v>34</v>
      </c>
      <c r="B89" s="566" t="s">
        <v>213</v>
      </c>
      <c r="C89" s="567"/>
      <c r="D89" s="567"/>
      <c r="E89" s="567"/>
      <c r="F89" s="567"/>
      <c r="G89" s="568"/>
      <c r="H89" s="157">
        <f>H90</f>
        <v>2652.2000000000003</v>
      </c>
      <c r="I89" s="157">
        <v>2900</v>
      </c>
      <c r="J89" s="157">
        <v>3000</v>
      </c>
      <c r="K89" s="151">
        <v>3000</v>
      </c>
      <c r="L89" s="151">
        <v>3000</v>
      </c>
    </row>
    <row r="90" spans="1:12" x14ac:dyDescent="0.25">
      <c r="A90" s="149">
        <v>343</v>
      </c>
      <c r="B90" s="566" t="s">
        <v>54</v>
      </c>
      <c r="C90" s="567"/>
      <c r="D90" s="567"/>
      <c r="E90" s="567"/>
      <c r="F90" s="567"/>
      <c r="G90" s="568"/>
      <c r="H90" s="157">
        <f>H91+H92+H93</f>
        <v>2652.2000000000003</v>
      </c>
      <c r="I90" s="157">
        <v>2900</v>
      </c>
      <c r="J90" s="157">
        <v>3000</v>
      </c>
      <c r="K90" s="151"/>
      <c r="L90" s="151"/>
    </row>
    <row r="91" spans="1:12" x14ac:dyDescent="0.25">
      <c r="A91" s="152">
        <v>3431</v>
      </c>
      <c r="B91" s="569" t="s">
        <v>90</v>
      </c>
      <c r="C91" s="570"/>
      <c r="D91" s="570"/>
      <c r="E91" s="570"/>
      <c r="F91" s="570"/>
      <c r="G91" s="571"/>
      <c r="H91" s="153">
        <v>2648.78</v>
      </c>
      <c r="I91" s="154">
        <v>2900</v>
      </c>
      <c r="J91" s="155">
        <v>3000</v>
      </c>
      <c r="K91" s="156"/>
      <c r="L91" s="156"/>
    </row>
    <row r="92" spans="1:12" x14ac:dyDescent="0.25">
      <c r="A92" s="152">
        <v>3432</v>
      </c>
      <c r="B92" s="569" t="s">
        <v>241</v>
      </c>
      <c r="C92" s="570"/>
      <c r="D92" s="570"/>
      <c r="E92" s="570"/>
      <c r="F92" s="570"/>
      <c r="G92" s="571"/>
      <c r="H92" s="153">
        <v>0.83</v>
      </c>
      <c r="I92" s="154">
        <v>0</v>
      </c>
      <c r="J92" s="155">
        <v>0</v>
      </c>
      <c r="K92" s="156"/>
      <c r="L92" s="156"/>
    </row>
    <row r="93" spans="1:12" x14ac:dyDescent="0.25">
      <c r="A93" s="152">
        <v>3433</v>
      </c>
      <c r="B93" s="569" t="s">
        <v>214</v>
      </c>
      <c r="C93" s="570"/>
      <c r="D93" s="570"/>
      <c r="E93" s="570"/>
      <c r="F93" s="570"/>
      <c r="G93" s="571"/>
      <c r="H93" s="153">
        <v>2.59</v>
      </c>
      <c r="I93" s="154">
        <v>0</v>
      </c>
      <c r="J93" s="155">
        <v>0</v>
      </c>
      <c r="K93" s="156"/>
      <c r="L93" s="156"/>
    </row>
    <row r="94" spans="1:12" x14ac:dyDescent="0.25">
      <c r="A94" s="149">
        <v>36</v>
      </c>
      <c r="B94" s="587" t="s">
        <v>215</v>
      </c>
      <c r="C94" s="588"/>
      <c r="D94" s="588"/>
      <c r="E94" s="588"/>
      <c r="F94" s="588"/>
      <c r="G94" s="589"/>
      <c r="H94" s="157">
        <f>H96</f>
        <v>18883.73</v>
      </c>
      <c r="I94" s="157">
        <v>800.45</v>
      </c>
      <c r="J94" s="469">
        <v>0</v>
      </c>
      <c r="K94" s="151"/>
      <c r="L94" s="151"/>
    </row>
    <row r="95" spans="1:12" x14ac:dyDescent="0.25">
      <c r="A95" s="149">
        <v>369</v>
      </c>
      <c r="B95" s="584" t="s">
        <v>216</v>
      </c>
      <c r="C95" s="585"/>
      <c r="D95" s="585"/>
      <c r="E95" s="585"/>
      <c r="F95" s="585"/>
      <c r="G95" s="586"/>
      <c r="H95" s="157">
        <f>H96</f>
        <v>18883.73</v>
      </c>
      <c r="I95" s="157">
        <v>800.45</v>
      </c>
      <c r="J95" s="469">
        <v>0</v>
      </c>
      <c r="K95" s="151"/>
      <c r="L95" s="151"/>
    </row>
    <row r="96" spans="1:12" x14ac:dyDescent="0.25">
      <c r="A96" s="152">
        <v>3691</v>
      </c>
      <c r="B96" s="581" t="s">
        <v>217</v>
      </c>
      <c r="C96" s="582"/>
      <c r="D96" s="582"/>
      <c r="E96" s="582"/>
      <c r="F96" s="582"/>
      <c r="G96" s="583"/>
      <c r="H96" s="153">
        <v>18883.73</v>
      </c>
      <c r="I96" s="160">
        <v>800.45</v>
      </c>
      <c r="J96" s="470">
        <v>0</v>
      </c>
      <c r="K96" s="156"/>
      <c r="L96" s="156"/>
    </row>
    <row r="97" spans="1:14" x14ac:dyDescent="0.25">
      <c r="A97" s="149">
        <v>38</v>
      </c>
      <c r="B97" s="584" t="s">
        <v>150</v>
      </c>
      <c r="C97" s="585"/>
      <c r="D97" s="585"/>
      <c r="E97" s="585"/>
      <c r="F97" s="585"/>
      <c r="G97" s="586"/>
      <c r="H97" s="157">
        <f>H98</f>
        <v>132.72</v>
      </c>
      <c r="I97" s="161">
        <v>632</v>
      </c>
      <c r="J97" s="471">
        <v>132</v>
      </c>
      <c r="K97" s="151">
        <v>132</v>
      </c>
      <c r="L97" s="151">
        <v>132</v>
      </c>
    </row>
    <row r="98" spans="1:14" x14ac:dyDescent="0.25">
      <c r="A98" s="149">
        <v>381</v>
      </c>
      <c r="B98" s="584" t="s">
        <v>48</v>
      </c>
      <c r="C98" s="585"/>
      <c r="D98" s="585"/>
      <c r="E98" s="585"/>
      <c r="F98" s="585"/>
      <c r="G98" s="586"/>
      <c r="H98" s="157">
        <v>132.72</v>
      </c>
      <c r="I98" s="161">
        <v>632</v>
      </c>
      <c r="J98" s="471">
        <v>132</v>
      </c>
      <c r="K98" s="151"/>
      <c r="L98" s="151"/>
    </row>
    <row r="99" spans="1:14" x14ac:dyDescent="0.25">
      <c r="A99" s="152">
        <v>3811</v>
      </c>
      <c r="B99" s="581" t="s">
        <v>151</v>
      </c>
      <c r="C99" s="582"/>
      <c r="D99" s="582"/>
      <c r="E99" s="582"/>
      <c r="F99" s="582"/>
      <c r="G99" s="583"/>
      <c r="H99" s="153">
        <v>132.72</v>
      </c>
      <c r="I99" s="160">
        <v>632</v>
      </c>
      <c r="J99" s="470">
        <v>132</v>
      </c>
      <c r="K99" s="156"/>
      <c r="L99" s="156"/>
    </row>
    <row r="100" spans="1:14" x14ac:dyDescent="0.25">
      <c r="A100" s="170">
        <v>4</v>
      </c>
      <c r="B100" s="563" t="s">
        <v>237</v>
      </c>
      <c r="C100" s="564"/>
      <c r="D100" s="564"/>
      <c r="E100" s="564"/>
      <c r="F100" s="564"/>
      <c r="G100" s="565"/>
      <c r="H100" s="173">
        <f>H101+H104+H115</f>
        <v>1191995.49</v>
      </c>
      <c r="I100" s="173">
        <f>I101+I104+I115</f>
        <v>734772.11999999988</v>
      </c>
      <c r="J100" s="173">
        <f>J101+J104</f>
        <v>103000</v>
      </c>
      <c r="K100" s="172">
        <f>K101+K104</f>
        <v>54205</v>
      </c>
      <c r="L100" s="172">
        <f>L101+L104</f>
        <v>54205</v>
      </c>
    </row>
    <row r="101" spans="1:14" x14ac:dyDescent="0.25">
      <c r="A101" s="149">
        <v>41</v>
      </c>
      <c r="B101" s="575" t="s">
        <v>236</v>
      </c>
      <c r="C101" s="576"/>
      <c r="D101" s="576"/>
      <c r="E101" s="576"/>
      <c r="F101" s="576"/>
      <c r="G101" s="577"/>
      <c r="H101" s="157">
        <f>H102</f>
        <v>2530.19</v>
      </c>
      <c r="I101" s="157">
        <v>2822.1</v>
      </c>
      <c r="J101" s="157">
        <v>3000</v>
      </c>
      <c r="K101" s="151">
        <v>1833</v>
      </c>
      <c r="L101" s="151">
        <v>1833</v>
      </c>
    </row>
    <row r="102" spans="1:14" x14ac:dyDescent="0.25">
      <c r="A102" s="149">
        <v>412</v>
      </c>
      <c r="B102" s="575" t="s">
        <v>44</v>
      </c>
      <c r="C102" s="576"/>
      <c r="D102" s="576"/>
      <c r="E102" s="576"/>
      <c r="F102" s="576"/>
      <c r="G102" s="577"/>
      <c r="H102" s="157">
        <f>H103</f>
        <v>2530.19</v>
      </c>
      <c r="I102" s="157">
        <v>2822.1</v>
      </c>
      <c r="J102" s="157">
        <v>3000</v>
      </c>
      <c r="K102" s="151"/>
      <c r="L102" s="151"/>
    </row>
    <row r="103" spans="1:14" x14ac:dyDescent="0.25">
      <c r="A103" s="152">
        <v>4123</v>
      </c>
      <c r="B103" s="578" t="s">
        <v>155</v>
      </c>
      <c r="C103" s="579"/>
      <c r="D103" s="579"/>
      <c r="E103" s="579"/>
      <c r="F103" s="579"/>
      <c r="G103" s="580"/>
      <c r="H103" s="153">
        <v>2530.19</v>
      </c>
      <c r="I103" s="162">
        <v>2822.1</v>
      </c>
      <c r="J103" s="155">
        <v>3000</v>
      </c>
      <c r="K103" s="156"/>
      <c r="L103" s="156"/>
    </row>
    <row r="104" spans="1:14" x14ac:dyDescent="0.25">
      <c r="A104" s="149">
        <v>42</v>
      </c>
      <c r="B104" s="566" t="s">
        <v>218</v>
      </c>
      <c r="C104" s="567"/>
      <c r="D104" s="567"/>
      <c r="E104" s="567"/>
      <c r="F104" s="567"/>
      <c r="G104" s="568"/>
      <c r="H104" s="157">
        <f>H105+H113</f>
        <v>167186.21999999997</v>
      </c>
      <c r="I104" s="157">
        <f>I105+I111+I113</f>
        <v>468950.01999999996</v>
      </c>
      <c r="J104" s="157">
        <f>J105+J111</f>
        <v>100000</v>
      </c>
      <c r="K104" s="151">
        <v>52372</v>
      </c>
      <c r="L104" s="151">
        <v>52372</v>
      </c>
    </row>
    <row r="105" spans="1:14" x14ac:dyDescent="0.25">
      <c r="A105" s="149">
        <v>422</v>
      </c>
      <c r="B105" s="566" t="s">
        <v>45</v>
      </c>
      <c r="C105" s="567"/>
      <c r="D105" s="567"/>
      <c r="E105" s="567"/>
      <c r="F105" s="567"/>
      <c r="G105" s="568"/>
      <c r="H105" s="157">
        <f>H106+H107+H108+H110+H109</f>
        <v>167186.21999999997</v>
      </c>
      <c r="I105" s="157">
        <f>I106+I107+I108+I109+I110</f>
        <v>465178.76</v>
      </c>
      <c r="J105" s="157">
        <f>J106+J108</f>
        <v>60000</v>
      </c>
      <c r="K105" s="151"/>
      <c r="L105" s="151"/>
    </row>
    <row r="106" spans="1:14" x14ac:dyDescent="0.25">
      <c r="A106" s="152">
        <v>4221</v>
      </c>
      <c r="B106" s="569" t="s">
        <v>92</v>
      </c>
      <c r="C106" s="570"/>
      <c r="D106" s="570"/>
      <c r="E106" s="570"/>
      <c r="F106" s="570"/>
      <c r="G106" s="571"/>
      <c r="H106" s="153">
        <v>16842.189999999999</v>
      </c>
      <c r="I106" s="154">
        <v>185658.13</v>
      </c>
      <c r="J106" s="155">
        <v>10000</v>
      </c>
      <c r="K106" s="156"/>
      <c r="L106" s="156"/>
    </row>
    <row r="107" spans="1:14" x14ac:dyDescent="0.25">
      <c r="A107" s="152">
        <v>4223</v>
      </c>
      <c r="B107" s="569" t="s">
        <v>225</v>
      </c>
      <c r="C107" s="570"/>
      <c r="D107" s="570"/>
      <c r="E107" s="570"/>
      <c r="F107" s="570"/>
      <c r="G107" s="571"/>
      <c r="H107" s="153">
        <v>0</v>
      </c>
      <c r="I107" s="154">
        <v>1265.6300000000001</v>
      </c>
      <c r="J107" s="155">
        <v>0</v>
      </c>
      <c r="K107" s="156"/>
      <c r="L107" s="156"/>
      <c r="N107" s="472"/>
    </row>
    <row r="108" spans="1:14" x14ac:dyDescent="0.25">
      <c r="A108" s="152">
        <v>4224</v>
      </c>
      <c r="B108" s="569" t="s">
        <v>116</v>
      </c>
      <c r="C108" s="570"/>
      <c r="D108" s="570"/>
      <c r="E108" s="570"/>
      <c r="F108" s="570"/>
      <c r="G108" s="571"/>
      <c r="H108" s="153">
        <v>122735.14</v>
      </c>
      <c r="I108" s="154">
        <v>277000</v>
      </c>
      <c r="J108" s="155">
        <v>50000</v>
      </c>
      <c r="K108" s="156"/>
      <c r="L108" s="156"/>
    </row>
    <row r="109" spans="1:14" x14ac:dyDescent="0.25">
      <c r="A109" s="152">
        <v>4226</v>
      </c>
      <c r="B109" s="569" t="s">
        <v>248</v>
      </c>
      <c r="C109" s="570"/>
      <c r="D109" s="570"/>
      <c r="E109" s="570"/>
      <c r="F109" s="570"/>
      <c r="G109" s="571"/>
      <c r="H109" s="153">
        <v>0</v>
      </c>
      <c r="I109" s="154">
        <v>630</v>
      </c>
      <c r="J109" s="155">
        <v>0</v>
      </c>
      <c r="K109" s="156"/>
      <c r="L109" s="156"/>
    </row>
    <row r="110" spans="1:14" x14ac:dyDescent="0.25">
      <c r="A110" s="152">
        <v>4227</v>
      </c>
      <c r="B110" s="569" t="s">
        <v>171</v>
      </c>
      <c r="C110" s="570"/>
      <c r="D110" s="570"/>
      <c r="E110" s="570"/>
      <c r="F110" s="570"/>
      <c r="G110" s="571"/>
      <c r="H110" s="153">
        <v>27608.89</v>
      </c>
      <c r="I110" s="154">
        <v>625</v>
      </c>
      <c r="J110" s="155">
        <v>0</v>
      </c>
      <c r="K110" s="156"/>
      <c r="L110" s="156"/>
    </row>
    <row r="111" spans="1:14" x14ac:dyDescent="0.25">
      <c r="A111" s="149">
        <v>423</v>
      </c>
      <c r="B111" s="566" t="s">
        <v>247</v>
      </c>
      <c r="C111" s="567"/>
      <c r="D111" s="567"/>
      <c r="E111" s="567"/>
      <c r="F111" s="567"/>
      <c r="G111" s="568"/>
      <c r="H111" s="157">
        <v>0</v>
      </c>
      <c r="I111" s="163">
        <v>619.1</v>
      </c>
      <c r="J111" s="150">
        <v>40000</v>
      </c>
      <c r="K111" s="151"/>
      <c r="L111" s="151"/>
    </row>
    <row r="112" spans="1:14" x14ac:dyDescent="0.25">
      <c r="A112" s="152">
        <v>4231</v>
      </c>
      <c r="B112" s="569" t="s">
        <v>201</v>
      </c>
      <c r="C112" s="570"/>
      <c r="D112" s="570"/>
      <c r="E112" s="570"/>
      <c r="F112" s="570"/>
      <c r="G112" s="571"/>
      <c r="H112" s="153">
        <v>0</v>
      </c>
      <c r="I112" s="154">
        <v>619.1</v>
      </c>
      <c r="J112" s="155">
        <v>40000</v>
      </c>
      <c r="K112" s="156"/>
      <c r="L112" s="156"/>
    </row>
    <row r="113" spans="1:12" x14ac:dyDescent="0.25">
      <c r="A113" s="149">
        <v>426</v>
      </c>
      <c r="B113" s="566" t="s">
        <v>49</v>
      </c>
      <c r="C113" s="567"/>
      <c r="D113" s="567"/>
      <c r="E113" s="567"/>
      <c r="F113" s="567"/>
      <c r="G113" s="568"/>
      <c r="H113" s="157">
        <v>0</v>
      </c>
      <c r="I113" s="163">
        <v>3152.16</v>
      </c>
      <c r="J113" s="150">
        <v>0</v>
      </c>
      <c r="K113" s="151"/>
      <c r="L113" s="151"/>
    </row>
    <row r="114" spans="1:12" x14ac:dyDescent="0.25">
      <c r="A114" s="152">
        <v>4262</v>
      </c>
      <c r="B114" s="569" t="s">
        <v>224</v>
      </c>
      <c r="C114" s="570"/>
      <c r="D114" s="570"/>
      <c r="E114" s="570"/>
      <c r="F114" s="570"/>
      <c r="G114" s="571"/>
      <c r="H114" s="153">
        <v>0</v>
      </c>
      <c r="I114" s="154">
        <v>3152.16</v>
      </c>
      <c r="J114" s="155">
        <v>0</v>
      </c>
      <c r="K114" s="156"/>
      <c r="L114" s="156"/>
    </row>
    <row r="115" spans="1:12" x14ac:dyDescent="0.25">
      <c r="A115" s="149">
        <v>45</v>
      </c>
      <c r="B115" s="575" t="s">
        <v>219</v>
      </c>
      <c r="C115" s="576"/>
      <c r="D115" s="576"/>
      <c r="E115" s="576"/>
      <c r="F115" s="576"/>
      <c r="G115" s="577"/>
      <c r="H115" s="157">
        <f>H116</f>
        <v>1022279.08</v>
      </c>
      <c r="I115" s="164">
        <v>263000</v>
      </c>
      <c r="J115" s="150">
        <v>0</v>
      </c>
      <c r="K115" s="151"/>
      <c r="L115" s="151"/>
    </row>
    <row r="116" spans="1:12" x14ac:dyDescent="0.25">
      <c r="A116" s="149">
        <v>451</v>
      </c>
      <c r="B116" s="575" t="s">
        <v>220</v>
      </c>
      <c r="C116" s="576"/>
      <c r="D116" s="576"/>
      <c r="E116" s="576"/>
      <c r="F116" s="576"/>
      <c r="G116" s="577"/>
      <c r="H116" s="157">
        <f>H117</f>
        <v>1022279.08</v>
      </c>
      <c r="I116" s="164">
        <v>263000</v>
      </c>
      <c r="J116" s="150">
        <v>0</v>
      </c>
      <c r="K116" s="151"/>
      <c r="L116" s="151"/>
    </row>
    <row r="117" spans="1:12" x14ac:dyDescent="0.25">
      <c r="A117" s="152">
        <v>4511</v>
      </c>
      <c r="B117" s="578" t="s">
        <v>220</v>
      </c>
      <c r="C117" s="579"/>
      <c r="D117" s="579"/>
      <c r="E117" s="579"/>
      <c r="F117" s="579"/>
      <c r="G117" s="580"/>
      <c r="H117" s="153">
        <v>1022279.08</v>
      </c>
      <c r="I117" s="162">
        <v>263000</v>
      </c>
      <c r="J117" s="155">
        <v>0</v>
      </c>
      <c r="K117" s="156"/>
      <c r="L117" s="156"/>
    </row>
    <row r="118" spans="1:12" x14ac:dyDescent="0.25">
      <c r="A118" s="572" t="s">
        <v>202</v>
      </c>
      <c r="B118" s="573"/>
      <c r="C118" s="573"/>
      <c r="D118" s="573"/>
      <c r="E118" s="573"/>
      <c r="F118" s="573"/>
      <c r="G118" s="574"/>
      <c r="H118" s="174">
        <f>H48+H100</f>
        <v>4751348.8600000003</v>
      </c>
      <c r="I118" s="174">
        <f>I48+I100</f>
        <v>3552459.33</v>
      </c>
      <c r="J118" s="174">
        <f>J48+J100</f>
        <v>3604132</v>
      </c>
      <c r="K118" s="174">
        <f t="shared" ref="K118:L118" si="19">K48+K100</f>
        <v>3617337</v>
      </c>
      <c r="L118" s="174">
        <f t="shared" si="19"/>
        <v>3717337</v>
      </c>
    </row>
    <row r="119" spans="1:12" x14ac:dyDescent="0.25">
      <c r="I119" s="165"/>
    </row>
    <row r="120" spans="1:12" x14ac:dyDescent="0.25">
      <c r="H120" s="472"/>
      <c r="I120" s="472"/>
      <c r="J120" s="472"/>
      <c r="K120" s="472"/>
      <c r="L120" s="472"/>
    </row>
    <row r="121" spans="1:12" x14ac:dyDescent="0.25">
      <c r="H121" s="472"/>
      <c r="I121" s="472"/>
      <c r="J121" s="472"/>
      <c r="K121" s="472"/>
      <c r="L121" s="472"/>
    </row>
    <row r="122" spans="1:12" x14ac:dyDescent="0.25">
      <c r="H122" s="472"/>
      <c r="I122" s="472"/>
      <c r="J122" s="472"/>
      <c r="K122" s="472"/>
      <c r="L122" s="472"/>
    </row>
    <row r="123" spans="1:12" x14ac:dyDescent="0.25">
      <c r="H123" s="472"/>
      <c r="I123" s="472"/>
      <c r="J123" s="472"/>
      <c r="K123" s="472"/>
      <c r="L123" s="472"/>
    </row>
  </sheetData>
  <mergeCells count="108">
    <mergeCell ref="A1:L1"/>
    <mergeCell ref="B4:I4"/>
    <mergeCell ref="D6:H6"/>
    <mergeCell ref="B8:I8"/>
    <mergeCell ref="B113:G113"/>
    <mergeCell ref="B114:G114"/>
    <mergeCell ref="B107:G107"/>
    <mergeCell ref="B108:G108"/>
    <mergeCell ref="B83:G83"/>
    <mergeCell ref="B84:G84"/>
    <mergeCell ref="B85:G85"/>
    <mergeCell ref="B86:G86"/>
    <mergeCell ref="B87:G87"/>
    <mergeCell ref="B88:G88"/>
    <mergeCell ref="B77:G77"/>
    <mergeCell ref="B78:G78"/>
    <mergeCell ref="B79:G79"/>
    <mergeCell ref="B80:G80"/>
    <mergeCell ref="B81:G81"/>
    <mergeCell ref="B82:G82"/>
    <mergeCell ref="B71:G71"/>
    <mergeCell ref="B72:G72"/>
    <mergeCell ref="B73:G73"/>
    <mergeCell ref="B95:G95"/>
    <mergeCell ref="B96:G96"/>
    <mergeCell ref="B97:G97"/>
    <mergeCell ref="B98:G98"/>
    <mergeCell ref="B99:G99"/>
    <mergeCell ref="B100:G100"/>
    <mergeCell ref="B89:G89"/>
    <mergeCell ref="B90:G90"/>
    <mergeCell ref="B91:G91"/>
    <mergeCell ref="B93:G93"/>
    <mergeCell ref="B94:G94"/>
    <mergeCell ref="B92:G92"/>
    <mergeCell ref="B116:G116"/>
    <mergeCell ref="B117:G117"/>
    <mergeCell ref="A118:G118"/>
    <mergeCell ref="B101:G101"/>
    <mergeCell ref="B102:G102"/>
    <mergeCell ref="B103:G103"/>
    <mergeCell ref="B104:G104"/>
    <mergeCell ref="B105:G105"/>
    <mergeCell ref="B106:G106"/>
    <mergeCell ref="B115:G115"/>
    <mergeCell ref="B111:G111"/>
    <mergeCell ref="B112:G112"/>
    <mergeCell ref="B110:G110"/>
    <mergeCell ref="B109:G109"/>
    <mergeCell ref="B74:G74"/>
    <mergeCell ref="B75:G75"/>
    <mergeCell ref="B76:G76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B50:G50"/>
    <mergeCell ref="B51:G51"/>
    <mergeCell ref="B52:G52"/>
    <mergeCell ref="B36:G36"/>
    <mergeCell ref="B37:G37"/>
    <mergeCell ref="B39:G39"/>
    <mergeCell ref="A41:G41"/>
    <mergeCell ref="B46:G46"/>
    <mergeCell ref="B40:G40"/>
    <mergeCell ref="B33:F33"/>
    <mergeCell ref="B34:G34"/>
    <mergeCell ref="B35:G35"/>
    <mergeCell ref="B27:F27"/>
    <mergeCell ref="B28:G28"/>
    <mergeCell ref="B29:G29"/>
    <mergeCell ref="B47:G47"/>
    <mergeCell ref="B48:G48"/>
    <mergeCell ref="B49:G49"/>
    <mergeCell ref="B38:G38"/>
    <mergeCell ref="B11:G11"/>
    <mergeCell ref="B12:G12"/>
    <mergeCell ref="B13:G13"/>
    <mergeCell ref="B14:G14"/>
    <mergeCell ref="B15:G15"/>
    <mergeCell ref="B16:G16"/>
    <mergeCell ref="B30:G30"/>
    <mergeCell ref="B31:G31"/>
    <mergeCell ref="B32:F32"/>
    <mergeCell ref="B24:F24"/>
    <mergeCell ref="B25:G25"/>
    <mergeCell ref="B26:G26"/>
    <mergeCell ref="B18:G18"/>
    <mergeCell ref="B19:G19"/>
    <mergeCell ref="B20:G20"/>
    <mergeCell ref="B21:G21"/>
    <mergeCell ref="B22:G22"/>
    <mergeCell ref="B23:G23"/>
    <mergeCell ref="B17:G17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6"/>
  <sheetViews>
    <sheetView zoomScaleNormal="100" workbookViewId="0">
      <selection activeCell="A4" sqref="A4:D4"/>
    </sheetView>
  </sheetViews>
  <sheetFormatPr defaultColWidth="16.5703125" defaultRowHeight="15.75" x14ac:dyDescent="0.2"/>
  <cols>
    <col min="1" max="1" width="8.5703125" style="1" customWidth="1"/>
    <col min="2" max="2" width="10.85546875" style="1" customWidth="1"/>
    <col min="3" max="3" width="8.5703125" style="1" customWidth="1"/>
    <col min="4" max="4" width="44.85546875" style="1" customWidth="1"/>
    <col min="5" max="5" width="16.140625" style="109" customWidth="1"/>
    <col min="6" max="6" width="16.5703125" style="1"/>
    <col min="7" max="7" width="16.140625" style="1" customWidth="1"/>
    <col min="8" max="8" width="14.85546875" style="1" customWidth="1"/>
    <col min="9" max="9" width="14.85546875" style="112" customWidth="1"/>
    <col min="10" max="12" width="16.5703125" style="112"/>
    <col min="13" max="16384" width="16.5703125" style="1"/>
  </cols>
  <sheetData>
    <row r="1" spans="1:16" ht="31.5" customHeight="1" x14ac:dyDescent="0.2">
      <c r="A1" s="591" t="s">
        <v>260</v>
      </c>
      <c r="B1" s="591"/>
      <c r="C1" s="591"/>
      <c r="D1" s="591"/>
      <c r="E1" s="591"/>
      <c r="F1" s="591"/>
      <c r="G1" s="591"/>
      <c r="H1" s="591"/>
      <c r="I1" s="111"/>
    </row>
    <row r="2" spans="1:16" ht="15.75" customHeight="1" x14ac:dyDescent="0.2">
      <c r="A2" s="594" t="s">
        <v>1</v>
      </c>
      <c r="B2" s="595"/>
      <c r="C2" s="595"/>
      <c r="D2" s="595"/>
      <c r="E2" s="595"/>
      <c r="F2" s="595"/>
      <c r="G2" s="595"/>
      <c r="H2" s="595"/>
    </row>
    <row r="3" spans="1:16" s="4" customFormat="1" ht="47.25" x14ac:dyDescent="0.2">
      <c r="A3" s="2" t="s">
        <v>15</v>
      </c>
      <c r="B3" s="2" t="s">
        <v>93</v>
      </c>
      <c r="C3" s="2" t="s">
        <v>226</v>
      </c>
      <c r="D3" s="3" t="s">
        <v>4</v>
      </c>
      <c r="E3" s="134" t="s">
        <v>242</v>
      </c>
      <c r="F3" s="138" t="s">
        <v>305</v>
      </c>
      <c r="G3" s="134" t="s">
        <v>238</v>
      </c>
      <c r="H3" s="134" t="s">
        <v>239</v>
      </c>
      <c r="I3" s="298" t="s">
        <v>240</v>
      </c>
      <c r="J3" s="112"/>
      <c r="K3" s="112"/>
      <c r="L3" s="112"/>
      <c r="M3" s="1"/>
      <c r="N3" s="1"/>
      <c r="O3" s="1"/>
      <c r="P3" s="1"/>
    </row>
    <row r="4" spans="1:16" s="4" customFormat="1" x14ac:dyDescent="0.2">
      <c r="A4" s="593">
        <v>1</v>
      </c>
      <c r="B4" s="593"/>
      <c r="C4" s="593"/>
      <c r="D4" s="593"/>
      <c r="E4" s="5">
        <v>2</v>
      </c>
      <c r="F4" s="299">
        <v>3</v>
      </c>
      <c r="G4" s="299">
        <v>4</v>
      </c>
      <c r="H4" s="5">
        <v>5</v>
      </c>
      <c r="I4" s="5">
        <v>6</v>
      </c>
      <c r="J4" s="112"/>
      <c r="K4" s="112"/>
      <c r="L4" s="112"/>
      <c r="M4" s="1"/>
      <c r="N4" s="1"/>
      <c r="O4" s="1"/>
      <c r="P4" s="1"/>
    </row>
    <row r="5" spans="1:16" s="9" customFormat="1" x14ac:dyDescent="0.2">
      <c r="A5" s="473">
        <v>6</v>
      </c>
      <c r="B5" s="474"/>
      <c r="C5" s="473"/>
      <c r="D5" s="475" t="s">
        <v>311</v>
      </c>
      <c r="E5" s="476">
        <f>E11+E32+E40+E46+E51+E57+E71</f>
        <v>4957277.9600000009</v>
      </c>
      <c r="F5" s="476">
        <f>F11+F16+F32+F40+F46+F51+F57+F58</f>
        <v>2900001.93</v>
      </c>
      <c r="G5" s="476">
        <f>G11+G16+G32+G40+G46+G51+G57+G58</f>
        <v>3042682.71</v>
      </c>
      <c r="H5" s="476">
        <f>H11+H16+H32+H40+H46+H51+H57+H58</f>
        <v>3617264.71</v>
      </c>
      <c r="I5" s="476">
        <f>I11+I16+I32+I40+I46+I51+I57+I58</f>
        <v>3717264.71</v>
      </c>
      <c r="J5" s="113"/>
      <c r="K5" s="113"/>
      <c r="L5" s="113"/>
      <c r="M5" s="8"/>
      <c r="N5" s="8"/>
      <c r="O5" s="8"/>
      <c r="P5" s="8"/>
    </row>
    <row r="6" spans="1:16" s="4" customFormat="1" ht="31.5" x14ac:dyDescent="0.2">
      <c r="A6" s="60"/>
      <c r="B6" s="61">
        <v>63</v>
      </c>
      <c r="C6" s="108"/>
      <c r="D6" s="338" t="s">
        <v>12</v>
      </c>
      <c r="E6" s="63">
        <f>E7+E9</f>
        <v>157505.78</v>
      </c>
      <c r="F6" s="63">
        <f>F7+F9</f>
        <v>153651.74</v>
      </c>
      <c r="G6" s="63">
        <f>G7+G9</f>
        <v>240735</v>
      </c>
      <c r="H6" s="340">
        <v>240735</v>
      </c>
      <c r="I6" s="340">
        <v>240735</v>
      </c>
      <c r="J6" s="112"/>
      <c r="K6" s="112"/>
      <c r="L6" s="112"/>
      <c r="M6" s="1"/>
      <c r="N6" s="1"/>
      <c r="O6" s="1"/>
      <c r="P6" s="1"/>
    </row>
    <row r="7" spans="1:16" s="9" customFormat="1" x14ac:dyDescent="0.2">
      <c r="A7" s="10"/>
      <c r="B7" s="11" t="s">
        <v>106</v>
      </c>
      <c r="C7" s="12"/>
      <c r="D7" s="13" t="s">
        <v>42</v>
      </c>
      <c r="E7" s="14">
        <f>E8</f>
        <v>85237.86</v>
      </c>
      <c r="F7" s="14">
        <f>F8</f>
        <v>101817.07</v>
      </c>
      <c r="G7" s="14">
        <f>G8</f>
        <v>188300</v>
      </c>
      <c r="H7" s="290"/>
      <c r="I7" s="290"/>
      <c r="J7" s="113"/>
      <c r="K7" s="113"/>
      <c r="L7" s="113"/>
      <c r="M7" s="8"/>
      <c r="N7" s="8"/>
      <c r="O7" s="8"/>
      <c r="P7" s="8"/>
    </row>
    <row r="8" spans="1:16" s="4" customFormat="1" x14ac:dyDescent="0.2">
      <c r="A8" s="15"/>
      <c r="B8" s="16" t="s">
        <v>100</v>
      </c>
      <c r="C8" s="15"/>
      <c r="D8" s="17" t="s">
        <v>99</v>
      </c>
      <c r="E8" s="18">
        <v>85237.86</v>
      </c>
      <c r="F8" s="18">
        <v>101817.07</v>
      </c>
      <c r="G8" s="18">
        <v>188300</v>
      </c>
      <c r="H8" s="288"/>
      <c r="I8" s="288"/>
      <c r="J8" s="112"/>
      <c r="K8" s="113"/>
      <c r="L8" s="112"/>
      <c r="M8" s="1"/>
      <c r="N8" s="1"/>
      <c r="O8" s="1"/>
      <c r="P8" s="1"/>
    </row>
    <row r="9" spans="1:16" s="4" customFormat="1" ht="31.5" x14ac:dyDescent="0.2">
      <c r="A9" s="15"/>
      <c r="B9" s="11" t="s">
        <v>101</v>
      </c>
      <c r="C9" s="10"/>
      <c r="D9" s="13" t="s">
        <v>108</v>
      </c>
      <c r="E9" s="14">
        <f>E10</f>
        <v>72267.92</v>
      </c>
      <c r="F9" s="14">
        <f>F10</f>
        <v>51834.67</v>
      </c>
      <c r="G9" s="14">
        <f>G10</f>
        <v>52435</v>
      </c>
      <c r="H9" s="290"/>
      <c r="I9" s="290"/>
      <c r="J9" s="112"/>
      <c r="K9" s="113"/>
      <c r="L9" s="112"/>
      <c r="M9" s="1"/>
      <c r="N9" s="1"/>
      <c r="O9" s="1"/>
      <c r="P9" s="1"/>
    </row>
    <row r="10" spans="1:16" s="9" customFormat="1" ht="31.5" x14ac:dyDescent="0.2">
      <c r="A10" s="15"/>
      <c r="B10" s="16" t="s">
        <v>102</v>
      </c>
      <c r="C10" s="15"/>
      <c r="D10" s="17" t="s">
        <v>103</v>
      </c>
      <c r="E10" s="18">
        <v>72267.92</v>
      </c>
      <c r="F10" s="18">
        <v>51834.67</v>
      </c>
      <c r="G10" s="18">
        <v>52435</v>
      </c>
      <c r="H10" s="288"/>
      <c r="I10" s="288"/>
      <c r="J10" s="113"/>
      <c r="K10" s="113"/>
      <c r="L10" s="113"/>
      <c r="M10" s="8"/>
      <c r="N10" s="8"/>
      <c r="O10" s="8"/>
      <c r="P10" s="8"/>
    </row>
    <row r="11" spans="1:16" s="9" customFormat="1" x14ac:dyDescent="0.2">
      <c r="A11" s="19"/>
      <c r="B11" s="20"/>
      <c r="C11" s="21">
        <v>52</v>
      </c>
      <c r="D11" s="22" t="s">
        <v>16</v>
      </c>
      <c r="E11" s="23">
        <f>E6</f>
        <v>157505.78</v>
      </c>
      <c r="F11" s="23">
        <f>F6</f>
        <v>153651.74</v>
      </c>
      <c r="G11" s="23">
        <f>G6</f>
        <v>240735</v>
      </c>
      <c r="H11" s="23">
        <f t="shared" ref="H11:I11" si="0">H6</f>
        <v>240735</v>
      </c>
      <c r="I11" s="23">
        <f t="shared" si="0"/>
        <v>240735</v>
      </c>
      <c r="J11" s="113"/>
      <c r="K11" s="113"/>
      <c r="L11" s="113"/>
      <c r="M11" s="8"/>
      <c r="N11" s="8"/>
      <c r="O11" s="8"/>
      <c r="P11" s="8"/>
    </row>
    <row r="12" spans="1:16" s="9" customFormat="1" x14ac:dyDescent="0.2">
      <c r="A12" s="333">
        <v>6</v>
      </c>
      <c r="B12" s="334"/>
      <c r="C12" s="333"/>
      <c r="D12" s="335" t="s">
        <v>1</v>
      </c>
      <c r="E12" s="331">
        <v>0</v>
      </c>
      <c r="F12" s="331">
        <f>F13</f>
        <v>210000</v>
      </c>
      <c r="G12" s="331">
        <v>100000</v>
      </c>
      <c r="H12" s="332">
        <v>100000</v>
      </c>
      <c r="I12" s="332">
        <v>100000</v>
      </c>
      <c r="J12" s="113"/>
      <c r="K12" s="113"/>
      <c r="L12" s="113"/>
      <c r="M12" s="8"/>
      <c r="N12" s="8"/>
      <c r="O12" s="8"/>
      <c r="P12" s="8"/>
    </row>
    <row r="13" spans="1:16" s="9" customFormat="1" ht="31.5" x14ac:dyDescent="0.2">
      <c r="A13" s="60"/>
      <c r="B13" s="341">
        <v>63</v>
      </c>
      <c r="C13" s="306"/>
      <c r="D13" s="338" t="s">
        <v>12</v>
      </c>
      <c r="E13" s="339">
        <v>0</v>
      </c>
      <c r="F13" s="339">
        <v>210000</v>
      </c>
      <c r="G13" s="339">
        <v>100000</v>
      </c>
      <c r="H13" s="340">
        <v>100000</v>
      </c>
      <c r="I13" s="340">
        <v>100000</v>
      </c>
      <c r="J13" s="113"/>
      <c r="K13" s="113"/>
      <c r="L13" s="113"/>
      <c r="M13" s="8"/>
      <c r="N13" s="8"/>
      <c r="O13" s="8"/>
      <c r="P13" s="8"/>
    </row>
    <row r="14" spans="1:16" s="9" customFormat="1" x14ac:dyDescent="0.2">
      <c r="A14" s="24"/>
      <c r="B14" s="25">
        <v>638</v>
      </c>
      <c r="C14" s="26"/>
      <c r="D14" s="27" t="s">
        <v>249</v>
      </c>
      <c r="E14" s="28">
        <v>0</v>
      </c>
      <c r="F14" s="28">
        <v>210000</v>
      </c>
      <c r="G14" s="28">
        <v>100000</v>
      </c>
      <c r="H14" s="304"/>
      <c r="I14" s="304"/>
      <c r="J14" s="113"/>
      <c r="K14" s="113"/>
      <c r="L14" s="113"/>
      <c r="M14" s="8"/>
      <c r="N14" s="8"/>
      <c r="O14" s="8"/>
      <c r="P14" s="8"/>
    </row>
    <row r="15" spans="1:16" s="9" customFormat="1" x14ac:dyDescent="0.2">
      <c r="A15" s="24"/>
      <c r="B15" s="31">
        <v>6381</v>
      </c>
      <c r="C15" s="301"/>
      <c r="D15" s="32" t="s">
        <v>250</v>
      </c>
      <c r="E15" s="33">
        <v>0</v>
      </c>
      <c r="F15" s="34">
        <v>210000</v>
      </c>
      <c r="G15" s="33">
        <v>100000</v>
      </c>
      <c r="H15" s="467"/>
      <c r="I15" s="467"/>
      <c r="J15" s="113"/>
      <c r="K15" s="113"/>
      <c r="L15" s="113"/>
      <c r="M15" s="8"/>
      <c r="N15" s="8"/>
      <c r="O15" s="8"/>
      <c r="P15" s="8"/>
    </row>
    <row r="16" spans="1:16" s="9" customFormat="1" x14ac:dyDescent="0.2">
      <c r="A16" s="19"/>
      <c r="B16" s="20"/>
      <c r="C16" s="21">
        <v>51</v>
      </c>
      <c r="D16" s="305" t="s">
        <v>251</v>
      </c>
      <c r="E16" s="23">
        <v>0</v>
      </c>
      <c r="F16" s="23">
        <v>210000</v>
      </c>
      <c r="G16" s="23">
        <f>G12</f>
        <v>100000</v>
      </c>
      <c r="H16" s="23">
        <f t="shared" ref="H16:I16" si="1">H12</f>
        <v>100000</v>
      </c>
      <c r="I16" s="23">
        <f t="shared" si="1"/>
        <v>100000</v>
      </c>
      <c r="J16" s="113"/>
      <c r="K16" s="113"/>
      <c r="L16" s="113"/>
      <c r="M16" s="8"/>
      <c r="N16" s="8"/>
      <c r="O16" s="8"/>
      <c r="P16" s="8"/>
    </row>
    <row r="17" spans="1:16" s="9" customFormat="1" x14ac:dyDescent="0.2">
      <c r="A17" s="333">
        <v>6</v>
      </c>
      <c r="B17" s="334"/>
      <c r="C17" s="333"/>
      <c r="D17" s="335" t="s">
        <v>1</v>
      </c>
      <c r="E17" s="331">
        <f>E18+E25+E22+E29</f>
        <v>1120214.2500000002</v>
      </c>
      <c r="F17" s="331">
        <f>F18+F25+F22+F29</f>
        <v>839899.65</v>
      </c>
      <c r="G17" s="331">
        <f>G18+G22+G25</f>
        <v>849994.58</v>
      </c>
      <c r="H17" s="331">
        <f t="shared" ref="H17:I17" si="2">H18+H22+H25</f>
        <v>876072.29</v>
      </c>
      <c r="I17" s="331">
        <f t="shared" si="2"/>
        <v>893700</v>
      </c>
      <c r="J17" s="113"/>
      <c r="K17" s="113"/>
      <c r="L17" s="113"/>
      <c r="M17" s="8"/>
      <c r="N17" s="8"/>
      <c r="O17" s="8"/>
      <c r="P17" s="8"/>
    </row>
    <row r="18" spans="1:16" s="30" customFormat="1" x14ac:dyDescent="0.2">
      <c r="A18" s="60"/>
      <c r="B18" s="341">
        <v>64</v>
      </c>
      <c r="C18" s="306"/>
      <c r="D18" s="338" t="s">
        <v>36</v>
      </c>
      <c r="E18" s="339">
        <f>E19</f>
        <v>87.86</v>
      </c>
      <c r="F18" s="339">
        <v>694.73</v>
      </c>
      <c r="G18" s="339">
        <f>G19</f>
        <v>700</v>
      </c>
      <c r="H18" s="340">
        <v>700</v>
      </c>
      <c r="I18" s="340">
        <v>700</v>
      </c>
      <c r="J18" s="114"/>
      <c r="K18" s="114"/>
      <c r="L18" s="114"/>
      <c r="M18" s="29"/>
      <c r="N18" s="29"/>
      <c r="O18" s="29"/>
      <c r="P18" s="29"/>
    </row>
    <row r="19" spans="1:16" s="30" customFormat="1" x14ac:dyDescent="0.2">
      <c r="A19" s="24"/>
      <c r="B19" s="25">
        <v>641</v>
      </c>
      <c r="C19" s="26"/>
      <c r="D19" s="27" t="s">
        <v>37</v>
      </c>
      <c r="E19" s="28">
        <f>E20+E21</f>
        <v>87.86</v>
      </c>
      <c r="F19" s="78">
        <f>694.73</f>
        <v>694.73</v>
      </c>
      <c r="G19" s="34">
        <f>G20</f>
        <v>700</v>
      </c>
      <c r="H19" s="288"/>
      <c r="I19" s="288"/>
      <c r="J19" s="114"/>
      <c r="K19" s="114"/>
      <c r="L19" s="114"/>
      <c r="M19" s="29"/>
      <c r="N19" s="29"/>
      <c r="O19" s="29"/>
      <c r="P19" s="29"/>
    </row>
    <row r="20" spans="1:16" s="30" customFormat="1" x14ac:dyDescent="0.2">
      <c r="A20" s="24"/>
      <c r="B20" s="31">
        <v>6413</v>
      </c>
      <c r="C20" s="26"/>
      <c r="D20" s="32" t="s">
        <v>113</v>
      </c>
      <c r="E20" s="33">
        <v>22.06</v>
      </c>
      <c r="F20" s="34">
        <v>694.73</v>
      </c>
      <c r="G20" s="34">
        <v>700</v>
      </c>
      <c r="H20" s="288"/>
      <c r="I20" s="288"/>
      <c r="J20" s="114"/>
      <c r="K20" s="114"/>
      <c r="L20" s="114"/>
      <c r="M20" s="29"/>
      <c r="N20" s="29"/>
      <c r="O20" s="29"/>
      <c r="P20" s="29"/>
    </row>
    <row r="21" spans="1:16" s="30" customFormat="1" x14ac:dyDescent="0.2">
      <c r="A21" s="24"/>
      <c r="B21" s="31">
        <v>6415</v>
      </c>
      <c r="C21" s="26"/>
      <c r="D21" s="32" t="s">
        <v>122</v>
      </c>
      <c r="E21" s="33">
        <v>65.8</v>
      </c>
      <c r="F21" s="34">
        <v>0</v>
      </c>
      <c r="G21" s="34">
        <v>0</v>
      </c>
      <c r="H21" s="288"/>
      <c r="I21" s="288"/>
      <c r="J21" s="114"/>
      <c r="K21" s="114"/>
      <c r="L21" s="114"/>
      <c r="M21" s="29"/>
      <c r="N21" s="29"/>
      <c r="O21" s="29"/>
      <c r="P21" s="29"/>
    </row>
    <row r="22" spans="1:16" s="9" customFormat="1" x14ac:dyDescent="0.2">
      <c r="A22" s="71"/>
      <c r="B22" s="342">
        <v>65</v>
      </c>
      <c r="C22" s="306"/>
      <c r="D22" s="343" t="s">
        <v>118</v>
      </c>
      <c r="E22" s="85">
        <f>E23</f>
        <v>2007.06</v>
      </c>
      <c r="F22" s="85">
        <f>F24</f>
        <v>2905.16</v>
      </c>
      <c r="G22" s="85">
        <f>G24</f>
        <v>3000</v>
      </c>
      <c r="H22" s="340">
        <v>3000</v>
      </c>
      <c r="I22" s="340">
        <v>3000</v>
      </c>
      <c r="J22" s="113"/>
      <c r="K22" s="113"/>
      <c r="L22" s="113"/>
      <c r="M22" s="8"/>
      <c r="N22" s="8"/>
      <c r="O22" s="8"/>
      <c r="P22" s="8"/>
    </row>
    <row r="23" spans="1:16" s="9" customFormat="1" x14ac:dyDescent="0.2">
      <c r="A23" s="15"/>
      <c r="B23" s="40">
        <v>652</v>
      </c>
      <c r="C23" s="41"/>
      <c r="D23" s="27" t="s">
        <v>39</v>
      </c>
      <c r="E23" s="7">
        <f>E24</f>
        <v>2007.06</v>
      </c>
      <c r="F23" s="7">
        <f>F24</f>
        <v>2905.16</v>
      </c>
      <c r="G23" s="7">
        <v>3000</v>
      </c>
      <c r="H23" s="288"/>
      <c r="I23" s="288"/>
      <c r="J23" s="113"/>
      <c r="K23" s="113"/>
      <c r="L23" s="113"/>
      <c r="M23" s="8"/>
      <c r="N23" s="8"/>
      <c r="O23" s="8"/>
      <c r="P23" s="8"/>
    </row>
    <row r="24" spans="1:16" s="9" customFormat="1" x14ac:dyDescent="0.2">
      <c r="A24" s="15"/>
      <c r="B24" s="42">
        <v>6526</v>
      </c>
      <c r="C24" s="43"/>
      <c r="D24" s="32" t="s">
        <v>40</v>
      </c>
      <c r="E24" s="35">
        <v>2007.06</v>
      </c>
      <c r="F24" s="35">
        <v>2905.16</v>
      </c>
      <c r="G24" s="35">
        <v>3000</v>
      </c>
      <c r="H24" s="288"/>
      <c r="I24" s="288"/>
      <c r="J24" s="113"/>
      <c r="K24" s="113"/>
      <c r="L24" s="113"/>
      <c r="M24" s="8"/>
      <c r="N24" s="8"/>
      <c r="O24" s="8"/>
      <c r="P24" s="8"/>
    </row>
    <row r="25" spans="1:16" s="9" customFormat="1" ht="31.5" x14ac:dyDescent="0.2">
      <c r="A25" s="60"/>
      <c r="B25" s="61">
        <v>66</v>
      </c>
      <c r="C25" s="108"/>
      <c r="D25" s="338" t="s">
        <v>9</v>
      </c>
      <c r="E25" s="85">
        <f>E26</f>
        <v>1111483.1900000002</v>
      </c>
      <c r="F25" s="85">
        <f>F26</f>
        <v>820000</v>
      </c>
      <c r="G25" s="85">
        <f>G26</f>
        <v>846294.58</v>
      </c>
      <c r="H25" s="340">
        <v>872372.29</v>
      </c>
      <c r="I25" s="340">
        <v>890000</v>
      </c>
      <c r="J25" s="113"/>
      <c r="K25" s="113"/>
      <c r="L25" s="113"/>
      <c r="M25" s="8"/>
      <c r="N25" s="8"/>
      <c r="O25" s="8"/>
      <c r="P25" s="8"/>
    </row>
    <row r="26" spans="1:16" s="9" customFormat="1" ht="31.5" x14ac:dyDescent="0.2">
      <c r="A26" s="10"/>
      <c r="B26" s="11" t="s">
        <v>107</v>
      </c>
      <c r="C26" s="12"/>
      <c r="D26" s="13" t="s">
        <v>38</v>
      </c>
      <c r="E26" s="7">
        <f>E27+E28</f>
        <v>1111483.1900000002</v>
      </c>
      <c r="F26" s="7">
        <f>F28</f>
        <v>820000</v>
      </c>
      <c r="G26" s="7">
        <f>G28</f>
        <v>846294.58</v>
      </c>
      <c r="H26" s="290"/>
      <c r="I26" s="290"/>
      <c r="J26" s="113"/>
      <c r="K26" s="113"/>
      <c r="L26" s="113"/>
      <c r="M26" s="8"/>
      <c r="N26" s="8"/>
      <c r="O26" s="8"/>
      <c r="P26" s="8"/>
    </row>
    <row r="27" spans="1:16" s="9" customFormat="1" x14ac:dyDescent="0.2">
      <c r="A27" s="10"/>
      <c r="B27" s="16" t="s">
        <v>111</v>
      </c>
      <c r="C27" s="12"/>
      <c r="D27" s="17" t="s">
        <v>112</v>
      </c>
      <c r="E27" s="35">
        <v>6.6</v>
      </c>
      <c r="F27" s="35">
        <v>0</v>
      </c>
      <c r="G27" s="35"/>
      <c r="H27" s="288"/>
      <c r="I27" s="288"/>
      <c r="J27" s="113"/>
      <c r="K27" s="113"/>
      <c r="L27" s="113"/>
      <c r="M27" s="8"/>
      <c r="N27" s="8"/>
      <c r="O27" s="8"/>
      <c r="P27" s="8"/>
    </row>
    <row r="28" spans="1:16" s="9" customFormat="1" x14ac:dyDescent="0.2">
      <c r="A28" s="15"/>
      <c r="B28" s="16" t="s">
        <v>104</v>
      </c>
      <c r="C28" s="36"/>
      <c r="D28" s="17" t="s">
        <v>105</v>
      </c>
      <c r="E28" s="35">
        <v>1111476.5900000001</v>
      </c>
      <c r="F28" s="35">
        <v>820000</v>
      </c>
      <c r="G28" s="35">
        <v>846294.58</v>
      </c>
      <c r="H28" s="288"/>
      <c r="I28" s="288"/>
      <c r="J28" s="113"/>
      <c r="K28" s="113"/>
      <c r="L28" s="113"/>
      <c r="M28" s="8"/>
      <c r="N28" s="8"/>
      <c r="O28" s="8"/>
      <c r="P28" s="8"/>
    </row>
    <row r="29" spans="1:16" s="9" customFormat="1" x14ac:dyDescent="0.2">
      <c r="A29" s="71"/>
      <c r="B29" s="346">
        <v>68</v>
      </c>
      <c r="C29" s="308"/>
      <c r="D29" s="338" t="s">
        <v>199</v>
      </c>
      <c r="E29" s="85">
        <v>6636.14</v>
      </c>
      <c r="F29" s="85">
        <v>16299.76</v>
      </c>
      <c r="G29" s="344">
        <v>0</v>
      </c>
      <c r="H29" s="345"/>
      <c r="I29" s="345"/>
      <c r="J29" s="113"/>
      <c r="K29" s="113"/>
      <c r="L29" s="113"/>
      <c r="M29" s="8"/>
      <c r="N29" s="8"/>
      <c r="O29" s="8"/>
      <c r="P29" s="8"/>
    </row>
    <row r="30" spans="1:16" s="9" customFormat="1" x14ac:dyDescent="0.2">
      <c r="A30" s="15"/>
      <c r="B30" s="40">
        <v>683</v>
      </c>
      <c r="C30" s="41"/>
      <c r="D30" s="27" t="s">
        <v>199</v>
      </c>
      <c r="E30" s="7">
        <v>6636.14</v>
      </c>
      <c r="F30" s="7">
        <v>16299.76</v>
      </c>
      <c r="G30" s="35">
        <v>0</v>
      </c>
      <c r="H30" s="288"/>
      <c r="I30" s="288"/>
      <c r="J30" s="113"/>
      <c r="K30" s="113"/>
      <c r="L30" s="113"/>
      <c r="M30" s="8"/>
      <c r="N30" s="8"/>
      <c r="O30" s="8"/>
      <c r="P30" s="8"/>
    </row>
    <row r="31" spans="1:16" s="9" customFormat="1" x14ac:dyDescent="0.2">
      <c r="A31" s="15"/>
      <c r="B31" s="42">
        <v>6831</v>
      </c>
      <c r="C31" s="43"/>
      <c r="D31" s="32" t="s">
        <v>199</v>
      </c>
      <c r="E31" s="35">
        <v>6636.14</v>
      </c>
      <c r="F31" s="35">
        <v>16299.76</v>
      </c>
      <c r="G31" s="35">
        <v>0</v>
      </c>
      <c r="H31" s="288"/>
      <c r="I31" s="288"/>
      <c r="J31" s="113"/>
      <c r="K31" s="113"/>
      <c r="L31" s="113"/>
      <c r="M31" s="8"/>
      <c r="N31" s="8"/>
      <c r="O31" s="8"/>
      <c r="P31" s="8"/>
    </row>
    <row r="32" spans="1:16" s="9" customFormat="1" x14ac:dyDescent="0.2">
      <c r="A32" s="37"/>
      <c r="B32" s="38"/>
      <c r="C32" s="21">
        <v>31</v>
      </c>
      <c r="D32" s="22" t="s">
        <v>18</v>
      </c>
      <c r="E32" s="23">
        <f>E25+E18+E22+E29</f>
        <v>1120214.2500000002</v>
      </c>
      <c r="F32" s="23">
        <f>F25+F18+F22+F29</f>
        <v>839899.65</v>
      </c>
      <c r="G32" s="23">
        <f>G17</f>
        <v>849994.58</v>
      </c>
      <c r="H32" s="23">
        <f t="shared" ref="H32:I32" si="3">H17</f>
        <v>876072.29</v>
      </c>
      <c r="I32" s="23">
        <f t="shared" si="3"/>
        <v>893700</v>
      </c>
      <c r="J32" s="113"/>
      <c r="K32" s="113"/>
      <c r="L32" s="113"/>
      <c r="M32" s="8"/>
      <c r="N32" s="8"/>
      <c r="O32" s="8"/>
      <c r="P32" s="8"/>
    </row>
    <row r="33" spans="1:16" s="9" customFormat="1" x14ac:dyDescent="0.2">
      <c r="A33" s="333">
        <v>6</v>
      </c>
      <c r="B33" s="334"/>
      <c r="C33" s="333"/>
      <c r="D33" s="335" t="s">
        <v>1</v>
      </c>
      <c r="E33" s="331">
        <f>E34+E37</f>
        <v>3584299.9400000004</v>
      </c>
      <c r="F33" s="331">
        <f t="shared" ref="F33:I33" si="4">F34+F37</f>
        <v>1613851.79</v>
      </c>
      <c r="G33" s="331">
        <f t="shared" si="4"/>
        <v>1747831.72</v>
      </c>
      <c r="H33" s="331">
        <f t="shared" si="4"/>
        <v>2296336.2999999998</v>
      </c>
      <c r="I33" s="331">
        <f t="shared" si="4"/>
        <v>2378708.59</v>
      </c>
      <c r="J33" s="113"/>
      <c r="K33" s="113"/>
      <c r="L33" s="113"/>
      <c r="M33" s="8"/>
      <c r="N33" s="8"/>
      <c r="O33" s="8"/>
      <c r="P33" s="8"/>
    </row>
    <row r="34" spans="1:16" s="30" customFormat="1" x14ac:dyDescent="0.2">
      <c r="A34" s="107"/>
      <c r="B34" s="342">
        <v>65</v>
      </c>
      <c r="C34" s="306"/>
      <c r="D34" s="343" t="s">
        <v>118</v>
      </c>
      <c r="E34" s="339">
        <f>E35</f>
        <v>5381.95</v>
      </c>
      <c r="F34" s="339">
        <v>5805.51</v>
      </c>
      <c r="G34" s="339">
        <v>6000</v>
      </c>
      <c r="H34" s="340">
        <v>6000</v>
      </c>
      <c r="I34" s="340">
        <v>6000</v>
      </c>
      <c r="J34" s="114"/>
      <c r="K34" s="114"/>
      <c r="L34" s="114"/>
      <c r="M34" s="29"/>
      <c r="N34" s="29"/>
      <c r="O34" s="29"/>
      <c r="P34" s="29"/>
    </row>
    <row r="35" spans="1:16" s="30" customFormat="1" x14ac:dyDescent="0.2">
      <c r="A35" s="39"/>
      <c r="B35" s="40">
        <v>652</v>
      </c>
      <c r="C35" s="41"/>
      <c r="D35" s="27" t="s">
        <v>39</v>
      </c>
      <c r="E35" s="28">
        <f>E36</f>
        <v>5381.95</v>
      </c>
      <c r="F35" s="28">
        <v>5805.51</v>
      </c>
      <c r="G35" s="28">
        <v>6000</v>
      </c>
      <c r="H35" s="290"/>
      <c r="I35" s="290"/>
      <c r="J35" s="114"/>
      <c r="K35" s="114"/>
      <c r="L35" s="114"/>
      <c r="M35" s="29"/>
      <c r="N35" s="29"/>
      <c r="O35" s="29"/>
      <c r="P35" s="29"/>
    </row>
    <row r="36" spans="1:16" s="9" customFormat="1" x14ac:dyDescent="0.2">
      <c r="A36" s="39"/>
      <c r="B36" s="42">
        <v>6526</v>
      </c>
      <c r="C36" s="43"/>
      <c r="D36" s="32" t="s">
        <v>40</v>
      </c>
      <c r="E36" s="33">
        <v>5381.95</v>
      </c>
      <c r="F36" s="33">
        <v>5805.51</v>
      </c>
      <c r="G36" s="33">
        <v>6000</v>
      </c>
      <c r="H36" s="288"/>
      <c r="I36" s="288"/>
      <c r="J36" s="113"/>
      <c r="K36" s="113"/>
      <c r="L36" s="113"/>
      <c r="M36" s="8"/>
      <c r="N36" s="8"/>
      <c r="O36" s="8"/>
      <c r="P36" s="8"/>
    </row>
    <row r="37" spans="1:16" s="9" customFormat="1" ht="31.5" x14ac:dyDescent="0.2">
      <c r="A37" s="10"/>
      <c r="B37" s="11">
        <v>67</v>
      </c>
      <c r="C37" s="12"/>
      <c r="D37" s="13" t="s">
        <v>5</v>
      </c>
      <c r="E37" s="14">
        <f t="shared" ref="E37:G38" si="5">E38</f>
        <v>3578917.99</v>
      </c>
      <c r="F37" s="14">
        <f t="shared" si="5"/>
        <v>1608046.28</v>
      </c>
      <c r="G37" s="14">
        <f t="shared" si="5"/>
        <v>1741831.72</v>
      </c>
      <c r="H37" s="290">
        <v>2290336.2999999998</v>
      </c>
      <c r="I37" s="290">
        <v>2372708.59</v>
      </c>
      <c r="J37" s="113"/>
      <c r="K37" s="113"/>
      <c r="L37" s="113"/>
      <c r="M37" s="8"/>
      <c r="N37" s="8"/>
      <c r="O37" s="8"/>
      <c r="P37" s="8"/>
    </row>
    <row r="38" spans="1:16" s="9" customFormat="1" ht="47.25" x14ac:dyDescent="0.2">
      <c r="A38" s="10"/>
      <c r="B38" s="11" t="s">
        <v>243</v>
      </c>
      <c r="C38" s="12"/>
      <c r="D38" s="13" t="s">
        <v>35</v>
      </c>
      <c r="E38" s="14">
        <f t="shared" si="5"/>
        <v>3578917.99</v>
      </c>
      <c r="F38" s="14">
        <f t="shared" si="5"/>
        <v>1608046.28</v>
      </c>
      <c r="G38" s="14">
        <f t="shared" si="5"/>
        <v>1741831.72</v>
      </c>
      <c r="H38" s="290"/>
      <c r="I38" s="290"/>
      <c r="J38" s="113"/>
      <c r="K38" s="113"/>
      <c r="L38" s="113"/>
      <c r="M38" s="8"/>
      <c r="N38" s="8"/>
      <c r="O38" s="8"/>
      <c r="P38" s="8"/>
    </row>
    <row r="39" spans="1:16" s="9" customFormat="1" x14ac:dyDescent="0.2">
      <c r="A39" s="15"/>
      <c r="B39" s="44">
        <v>6731</v>
      </c>
      <c r="C39" s="45"/>
      <c r="D39" s="46" t="s">
        <v>41</v>
      </c>
      <c r="E39" s="18">
        <v>3578917.99</v>
      </c>
      <c r="F39" s="18">
        <v>1608046.28</v>
      </c>
      <c r="G39" s="18">
        <v>1741831.72</v>
      </c>
      <c r="H39" s="288"/>
      <c r="I39" s="288"/>
      <c r="J39" s="113"/>
      <c r="K39" s="113"/>
      <c r="L39" s="113"/>
      <c r="M39" s="8"/>
      <c r="N39" s="8"/>
      <c r="O39" s="8"/>
      <c r="P39" s="8"/>
    </row>
    <row r="40" spans="1:16" s="9" customFormat="1" x14ac:dyDescent="0.2">
      <c r="A40" s="47"/>
      <c r="B40" s="48"/>
      <c r="C40" s="21">
        <v>43</v>
      </c>
      <c r="D40" s="22" t="s">
        <v>17</v>
      </c>
      <c r="E40" s="23">
        <f>E38+E34</f>
        <v>3584299.9400000004</v>
      </c>
      <c r="F40" s="23">
        <f>F34+F37</f>
        <v>1613851.79</v>
      </c>
      <c r="G40" s="23">
        <f t="shared" ref="G40:I40" si="6">G34+G37</f>
        <v>1747831.72</v>
      </c>
      <c r="H40" s="23">
        <f t="shared" si="6"/>
        <v>2296336.2999999998</v>
      </c>
      <c r="I40" s="23">
        <f t="shared" si="6"/>
        <v>2378708.59</v>
      </c>
      <c r="J40" s="113"/>
      <c r="K40" s="113"/>
      <c r="L40" s="113"/>
      <c r="M40" s="8"/>
      <c r="N40" s="8"/>
      <c r="O40" s="8"/>
      <c r="P40" s="8"/>
    </row>
    <row r="41" spans="1:16" s="9" customFormat="1" x14ac:dyDescent="0.2">
      <c r="A41" s="333">
        <v>6</v>
      </c>
      <c r="B41" s="334"/>
      <c r="C41" s="333"/>
      <c r="D41" s="335" t="s">
        <v>1</v>
      </c>
      <c r="E41" s="331">
        <f>E42</f>
        <v>4646.78</v>
      </c>
      <c r="F41" s="331">
        <f t="shared" ref="F41:I41" si="7">F42</f>
        <v>790</v>
      </c>
      <c r="G41" s="331">
        <f t="shared" si="7"/>
        <v>0</v>
      </c>
      <c r="H41" s="331">
        <f t="shared" si="7"/>
        <v>0</v>
      </c>
      <c r="I41" s="331">
        <f t="shared" si="7"/>
        <v>0</v>
      </c>
      <c r="J41" s="113"/>
      <c r="K41" s="113"/>
      <c r="L41" s="113"/>
      <c r="M41" s="8"/>
      <c r="N41" s="8"/>
      <c r="O41" s="8"/>
      <c r="P41" s="8"/>
    </row>
    <row r="42" spans="1:16" s="9" customFormat="1" ht="31.5" x14ac:dyDescent="0.2">
      <c r="A42" s="336"/>
      <c r="B42" s="337">
        <v>66</v>
      </c>
      <c r="C42" s="336"/>
      <c r="D42" s="338" t="s">
        <v>9</v>
      </c>
      <c r="E42" s="339">
        <f>E43</f>
        <v>4646.78</v>
      </c>
      <c r="F42" s="339">
        <f t="shared" ref="F42:I42" si="8">F43</f>
        <v>790</v>
      </c>
      <c r="G42" s="339">
        <f t="shared" si="8"/>
        <v>0</v>
      </c>
      <c r="H42" s="339">
        <f t="shared" si="8"/>
        <v>0</v>
      </c>
      <c r="I42" s="339">
        <f t="shared" si="8"/>
        <v>0</v>
      </c>
      <c r="J42" s="113"/>
      <c r="K42" s="113"/>
      <c r="L42" s="113"/>
      <c r="M42" s="8"/>
      <c r="N42" s="8"/>
      <c r="O42" s="8"/>
      <c r="P42" s="8"/>
    </row>
    <row r="43" spans="1:16" s="4" customFormat="1" ht="47.25" x14ac:dyDescent="0.2">
      <c r="A43" s="10"/>
      <c r="B43" s="49">
        <v>663</v>
      </c>
      <c r="C43" s="50"/>
      <c r="D43" s="51" t="s">
        <v>109</v>
      </c>
      <c r="E43" s="52">
        <f>E44+E45</f>
        <v>4646.78</v>
      </c>
      <c r="F43" s="52">
        <v>790</v>
      </c>
      <c r="G43" s="52">
        <v>0</v>
      </c>
      <c r="H43" s="290">
        <v>0</v>
      </c>
      <c r="I43" s="290">
        <v>0</v>
      </c>
      <c r="J43" s="112"/>
      <c r="K43" s="112"/>
      <c r="L43" s="112"/>
      <c r="M43" s="1"/>
      <c r="N43" s="1"/>
      <c r="O43" s="1"/>
      <c r="P43" s="1"/>
    </row>
    <row r="44" spans="1:16" s="8" customFormat="1" x14ac:dyDescent="0.2">
      <c r="A44" s="53"/>
      <c r="B44" s="16">
        <v>6631</v>
      </c>
      <c r="C44" s="43"/>
      <c r="D44" s="32" t="s">
        <v>48</v>
      </c>
      <c r="E44" s="34">
        <v>665.1</v>
      </c>
      <c r="F44" s="34">
        <v>790</v>
      </c>
      <c r="G44" s="34">
        <v>0</v>
      </c>
      <c r="H44" s="288">
        <v>0</v>
      </c>
      <c r="I44" s="288">
        <v>0</v>
      </c>
      <c r="J44" s="113"/>
      <c r="K44" s="113"/>
      <c r="L44" s="113"/>
    </row>
    <row r="45" spans="1:16" s="8" customFormat="1" x14ac:dyDescent="0.2">
      <c r="A45" s="53"/>
      <c r="B45" s="16" t="s">
        <v>120</v>
      </c>
      <c r="C45" s="43"/>
      <c r="D45" s="32" t="s">
        <v>121</v>
      </c>
      <c r="E45" s="34">
        <v>3981.68</v>
      </c>
      <c r="F45" s="34">
        <v>0</v>
      </c>
      <c r="G45" s="34">
        <v>0</v>
      </c>
      <c r="H45" s="288">
        <v>0</v>
      </c>
      <c r="I45" s="288">
        <v>0</v>
      </c>
      <c r="J45" s="113"/>
      <c r="K45" s="113"/>
      <c r="L45" s="113"/>
    </row>
    <row r="46" spans="1:16" s="9" customFormat="1" ht="30.75" customHeight="1" x14ac:dyDescent="0.2">
      <c r="A46" s="19"/>
      <c r="B46" s="20"/>
      <c r="C46" s="21" t="s">
        <v>19</v>
      </c>
      <c r="D46" s="22" t="s">
        <v>20</v>
      </c>
      <c r="E46" s="23">
        <f>E43</f>
        <v>4646.78</v>
      </c>
      <c r="F46" s="23">
        <v>790</v>
      </c>
      <c r="G46" s="23">
        <v>0</v>
      </c>
      <c r="H46" s="289">
        <v>0</v>
      </c>
      <c r="I46" s="289">
        <v>0</v>
      </c>
      <c r="J46" s="113"/>
      <c r="K46" s="113"/>
      <c r="L46" s="113"/>
      <c r="M46" s="8"/>
      <c r="N46" s="8"/>
      <c r="O46" s="8"/>
      <c r="P46" s="8"/>
    </row>
    <row r="47" spans="1:16" s="9" customFormat="1" ht="30.75" customHeight="1" x14ac:dyDescent="0.2">
      <c r="A47" s="333">
        <v>6</v>
      </c>
      <c r="B47" s="334"/>
      <c r="C47" s="333"/>
      <c r="D47" s="335" t="s">
        <v>1</v>
      </c>
      <c r="E47" s="331">
        <f>E48</f>
        <v>14841.26</v>
      </c>
      <c r="F47" s="331">
        <f t="shared" ref="F47:I47" si="9">F48</f>
        <v>26430.3</v>
      </c>
      <c r="G47" s="331">
        <f t="shared" si="9"/>
        <v>29988.41</v>
      </c>
      <c r="H47" s="331">
        <f t="shared" si="9"/>
        <v>29988.41</v>
      </c>
      <c r="I47" s="331">
        <f t="shared" si="9"/>
        <v>29988.41</v>
      </c>
      <c r="J47" s="113"/>
      <c r="K47" s="113"/>
      <c r="L47" s="113"/>
      <c r="M47" s="8"/>
      <c r="N47" s="8"/>
      <c r="O47" s="8"/>
      <c r="P47" s="8"/>
    </row>
    <row r="48" spans="1:16" s="4" customFormat="1" ht="31.5" x14ac:dyDescent="0.2">
      <c r="A48" s="60"/>
      <c r="B48" s="61">
        <v>67</v>
      </c>
      <c r="C48" s="108"/>
      <c r="D48" s="338" t="s">
        <v>5</v>
      </c>
      <c r="E48" s="63">
        <f>E49</f>
        <v>14841.26</v>
      </c>
      <c r="F48" s="63">
        <f>F49</f>
        <v>26430.3</v>
      </c>
      <c r="G48" s="63">
        <v>29988.41</v>
      </c>
      <c r="H48" s="340">
        <v>29988.41</v>
      </c>
      <c r="I48" s="340">
        <v>29988.41</v>
      </c>
      <c r="J48" s="112"/>
      <c r="K48" s="112"/>
      <c r="L48" s="112"/>
      <c r="M48" s="1"/>
      <c r="N48" s="1"/>
      <c r="O48" s="1"/>
      <c r="P48" s="1"/>
    </row>
    <row r="49" spans="1:16" s="9" customFormat="1" ht="42" customHeight="1" x14ac:dyDescent="0.2">
      <c r="A49" s="10"/>
      <c r="B49" s="11" t="s">
        <v>94</v>
      </c>
      <c r="C49" s="12"/>
      <c r="D49" s="13" t="s">
        <v>35</v>
      </c>
      <c r="E49" s="14">
        <f>E50</f>
        <v>14841.26</v>
      </c>
      <c r="F49" s="14">
        <f>F50</f>
        <v>26430.3</v>
      </c>
      <c r="G49" s="14">
        <v>29988.41</v>
      </c>
      <c r="H49" s="290"/>
      <c r="I49" s="290"/>
      <c r="J49" s="113"/>
      <c r="K49" s="113"/>
      <c r="L49" s="113"/>
      <c r="M49" s="8"/>
      <c r="N49" s="8"/>
      <c r="O49" s="8"/>
      <c r="P49" s="8"/>
    </row>
    <row r="50" spans="1:16" s="4" customFormat="1" ht="31.5" x14ac:dyDescent="0.2">
      <c r="A50" s="15"/>
      <c r="B50" s="16" t="s">
        <v>95</v>
      </c>
      <c r="C50" s="36"/>
      <c r="D50" s="17" t="s">
        <v>96</v>
      </c>
      <c r="E50" s="18">
        <v>14841.26</v>
      </c>
      <c r="F50" s="18">
        <v>26430.3</v>
      </c>
      <c r="G50" s="18">
        <v>29988.41</v>
      </c>
      <c r="H50" s="288"/>
      <c r="I50" s="288"/>
      <c r="J50" s="113"/>
      <c r="K50" s="112"/>
      <c r="L50" s="112"/>
      <c r="M50" s="1"/>
      <c r="N50" s="1"/>
      <c r="O50" s="1"/>
      <c r="P50" s="1"/>
    </row>
    <row r="51" spans="1:16" s="4" customFormat="1" x14ac:dyDescent="0.2">
      <c r="A51" s="19"/>
      <c r="B51" s="19"/>
      <c r="C51" s="21" t="s">
        <v>21</v>
      </c>
      <c r="D51" s="22" t="s">
        <v>22</v>
      </c>
      <c r="E51" s="23">
        <f>E49</f>
        <v>14841.26</v>
      </c>
      <c r="F51" s="23">
        <f>F49</f>
        <v>26430.3</v>
      </c>
      <c r="G51" s="23">
        <f>G48</f>
        <v>29988.41</v>
      </c>
      <c r="H51" s="23">
        <f t="shared" ref="H51:I51" si="10">H48</f>
        <v>29988.41</v>
      </c>
      <c r="I51" s="23">
        <f t="shared" si="10"/>
        <v>29988.41</v>
      </c>
      <c r="J51" s="112"/>
      <c r="K51" s="112"/>
      <c r="L51" s="112"/>
      <c r="M51" s="1"/>
      <c r="N51" s="1"/>
      <c r="O51" s="1"/>
      <c r="P51" s="1"/>
    </row>
    <row r="52" spans="1:16" s="4" customFormat="1" x14ac:dyDescent="0.2">
      <c r="A52" s="333">
        <v>6</v>
      </c>
      <c r="B52" s="334"/>
      <c r="C52" s="333"/>
      <c r="D52" s="335" t="s">
        <v>1</v>
      </c>
      <c r="E52" s="331">
        <f>E53</f>
        <v>66361.399999999994</v>
      </c>
      <c r="F52" s="331">
        <f t="shared" ref="F52:I52" si="11">F53</f>
        <v>53089.120000000003</v>
      </c>
      <c r="G52" s="331">
        <f t="shared" si="11"/>
        <v>71833</v>
      </c>
      <c r="H52" s="331">
        <f t="shared" si="11"/>
        <v>71833</v>
      </c>
      <c r="I52" s="331">
        <f t="shared" si="11"/>
        <v>71833</v>
      </c>
      <c r="J52" s="112"/>
      <c r="K52" s="112"/>
      <c r="L52" s="112"/>
      <c r="M52" s="1"/>
      <c r="N52" s="1"/>
      <c r="O52" s="1"/>
      <c r="P52" s="1"/>
    </row>
    <row r="53" spans="1:16" s="55" customFormat="1" ht="31.5" x14ac:dyDescent="0.2">
      <c r="A53" s="60"/>
      <c r="B53" s="61">
        <v>67</v>
      </c>
      <c r="C53" s="108"/>
      <c r="D53" s="338" t="s">
        <v>5</v>
      </c>
      <c r="E53" s="63">
        <f>E54</f>
        <v>66361.399999999994</v>
      </c>
      <c r="F53" s="63">
        <f>F54</f>
        <v>53089.120000000003</v>
      </c>
      <c r="G53" s="63">
        <f>G54</f>
        <v>71833</v>
      </c>
      <c r="H53" s="340">
        <v>71833</v>
      </c>
      <c r="I53" s="340">
        <v>71833</v>
      </c>
      <c r="J53" s="110"/>
      <c r="K53" s="110"/>
      <c r="L53" s="110"/>
      <c r="M53" s="54"/>
      <c r="N53" s="54"/>
      <c r="O53" s="54"/>
      <c r="P53" s="54"/>
    </row>
    <row r="54" spans="1:16" s="55" customFormat="1" ht="47.25" x14ac:dyDescent="0.2">
      <c r="A54" s="10"/>
      <c r="B54" s="11" t="s">
        <v>94</v>
      </c>
      <c r="C54" s="12"/>
      <c r="D54" s="13" t="s">
        <v>35</v>
      </c>
      <c r="E54" s="14">
        <f>E55+E56</f>
        <v>66361.399999999994</v>
      </c>
      <c r="F54" s="14">
        <f>F55+F56</f>
        <v>53089.120000000003</v>
      </c>
      <c r="G54" s="14">
        <f>G55+G56</f>
        <v>71833</v>
      </c>
      <c r="H54" s="290"/>
      <c r="I54" s="290"/>
      <c r="J54" s="110"/>
      <c r="K54" s="110"/>
      <c r="L54" s="110"/>
      <c r="M54" s="54"/>
      <c r="N54" s="54"/>
      <c r="O54" s="54"/>
      <c r="P54" s="54"/>
    </row>
    <row r="55" spans="1:16" s="55" customFormat="1" ht="31.5" x14ac:dyDescent="0.2">
      <c r="A55" s="15"/>
      <c r="B55" s="16" t="s">
        <v>95</v>
      </c>
      <c r="C55" s="36"/>
      <c r="D55" s="17" t="s">
        <v>96</v>
      </c>
      <c r="E55" s="18">
        <v>44024.59</v>
      </c>
      <c r="F55" s="18">
        <v>39510.160000000003</v>
      </c>
      <c r="G55" s="18">
        <v>47403</v>
      </c>
      <c r="H55" s="288"/>
      <c r="I55" s="288"/>
      <c r="J55" s="110"/>
      <c r="K55" s="110"/>
      <c r="L55" s="110"/>
      <c r="M55" s="54"/>
      <c r="N55" s="54"/>
      <c r="O55" s="54"/>
      <c r="P55" s="54"/>
    </row>
    <row r="56" spans="1:16" s="55" customFormat="1" ht="31.5" x14ac:dyDescent="0.2">
      <c r="A56" s="15"/>
      <c r="B56" s="16" t="s">
        <v>97</v>
      </c>
      <c r="C56" s="36"/>
      <c r="D56" s="17" t="s">
        <v>98</v>
      </c>
      <c r="E56" s="18">
        <v>22336.81</v>
      </c>
      <c r="F56" s="18">
        <v>13578.96</v>
      </c>
      <c r="G56" s="18">
        <v>24430</v>
      </c>
      <c r="H56" s="288"/>
      <c r="I56" s="288"/>
      <c r="J56" s="110"/>
      <c r="K56" s="110"/>
      <c r="L56" s="110"/>
      <c r="M56" s="54"/>
      <c r="N56" s="54"/>
      <c r="O56" s="54"/>
      <c r="P56" s="54"/>
    </row>
    <row r="57" spans="1:16" s="55" customFormat="1" x14ac:dyDescent="0.2">
      <c r="A57" s="19"/>
      <c r="B57" s="19"/>
      <c r="C57" s="21">
        <v>44</v>
      </c>
      <c r="D57" s="22" t="s">
        <v>146</v>
      </c>
      <c r="E57" s="23">
        <f>E53</f>
        <v>66361.399999999994</v>
      </c>
      <c r="F57" s="23">
        <f>F53</f>
        <v>53089.120000000003</v>
      </c>
      <c r="G57" s="23">
        <f t="shared" ref="G57:I57" si="12">G53</f>
        <v>71833</v>
      </c>
      <c r="H57" s="23">
        <f t="shared" si="12"/>
        <v>71833</v>
      </c>
      <c r="I57" s="23">
        <f t="shared" si="12"/>
        <v>71833</v>
      </c>
      <c r="J57" s="110"/>
      <c r="K57" s="110"/>
      <c r="L57" s="110"/>
      <c r="M57" s="54"/>
      <c r="N57" s="54"/>
      <c r="O57" s="54"/>
      <c r="P57" s="54"/>
    </row>
    <row r="58" spans="1:16" s="55" customFormat="1" x14ac:dyDescent="0.2">
      <c r="A58" s="333">
        <v>6</v>
      </c>
      <c r="B58" s="334"/>
      <c r="C58" s="333"/>
      <c r="D58" s="335" t="s">
        <v>1</v>
      </c>
      <c r="E58" s="331">
        <f>E59</f>
        <v>991.5</v>
      </c>
      <c r="F58" s="331">
        <f t="shared" ref="F58:I58" si="13">F59</f>
        <v>2289.33</v>
      </c>
      <c r="G58" s="331">
        <f t="shared" si="13"/>
        <v>2300</v>
      </c>
      <c r="H58" s="331">
        <f t="shared" si="13"/>
        <v>2299.71</v>
      </c>
      <c r="I58" s="331">
        <f t="shared" si="13"/>
        <v>2299.71</v>
      </c>
      <c r="J58" s="110"/>
      <c r="K58" s="110"/>
      <c r="L58" s="110"/>
      <c r="M58" s="54"/>
      <c r="N58" s="54"/>
      <c r="O58" s="54"/>
      <c r="P58" s="54"/>
    </row>
    <row r="59" spans="1:16" s="4" customFormat="1" x14ac:dyDescent="0.2">
      <c r="A59" s="107"/>
      <c r="B59" s="342">
        <v>65</v>
      </c>
      <c r="C59" s="306"/>
      <c r="D59" s="343" t="s">
        <v>118</v>
      </c>
      <c r="E59" s="339">
        <f>E60</f>
        <v>991.5</v>
      </c>
      <c r="F59" s="339">
        <v>2289.33</v>
      </c>
      <c r="G59" s="339">
        <v>2300</v>
      </c>
      <c r="H59" s="340">
        <v>2299.71</v>
      </c>
      <c r="I59" s="340">
        <v>2299.71</v>
      </c>
      <c r="J59" s="112"/>
      <c r="K59" s="112"/>
      <c r="L59" s="112"/>
      <c r="M59" s="1"/>
      <c r="N59" s="1"/>
      <c r="O59" s="1"/>
      <c r="P59" s="1"/>
    </row>
    <row r="60" spans="1:16" s="4" customFormat="1" x14ac:dyDescent="0.2">
      <c r="A60" s="39"/>
      <c r="B60" s="40">
        <v>652</v>
      </c>
      <c r="C60" s="41"/>
      <c r="D60" s="27" t="s">
        <v>39</v>
      </c>
      <c r="E60" s="28">
        <v>991.5</v>
      </c>
      <c r="F60" s="28">
        <v>2289.33</v>
      </c>
      <c r="G60" s="78">
        <v>2300</v>
      </c>
      <c r="H60" s="290"/>
      <c r="I60" s="290"/>
      <c r="J60" s="112"/>
      <c r="K60" s="112"/>
      <c r="L60" s="112"/>
      <c r="M60" s="1"/>
      <c r="N60" s="1"/>
      <c r="O60" s="1"/>
      <c r="P60" s="1"/>
    </row>
    <row r="61" spans="1:16" s="4" customFormat="1" x14ac:dyDescent="0.2">
      <c r="A61" s="39"/>
      <c r="B61" s="42">
        <v>6526</v>
      </c>
      <c r="C61" s="43"/>
      <c r="D61" s="32" t="s">
        <v>40</v>
      </c>
      <c r="E61" s="33">
        <v>991.5</v>
      </c>
      <c r="F61" s="33">
        <v>2289.33</v>
      </c>
      <c r="G61" s="34">
        <v>2300</v>
      </c>
      <c r="H61" s="290"/>
      <c r="I61" s="290"/>
      <c r="J61" s="112"/>
      <c r="K61" s="112"/>
      <c r="L61" s="112"/>
      <c r="M61" s="1"/>
      <c r="N61" s="1"/>
      <c r="O61" s="1"/>
      <c r="P61" s="1"/>
    </row>
    <row r="62" spans="1:16" s="4" customFormat="1" ht="31.5" x14ac:dyDescent="0.2">
      <c r="A62" s="311">
        <v>7</v>
      </c>
      <c r="B62" s="328"/>
      <c r="C62" s="329"/>
      <c r="D62" s="330" t="s">
        <v>2</v>
      </c>
      <c r="E62" s="331">
        <f>E63</f>
        <v>8417.0499999999993</v>
      </c>
      <c r="F62" s="331">
        <f>F63</f>
        <v>2208.9299999999998</v>
      </c>
      <c r="G62" s="331">
        <f t="shared" ref="G62:I62" si="14">G63</f>
        <v>2072.29</v>
      </c>
      <c r="H62" s="331">
        <f t="shared" si="14"/>
        <v>72.290000000000006</v>
      </c>
      <c r="I62" s="331">
        <f t="shared" si="14"/>
        <v>72.290000000000006</v>
      </c>
      <c r="J62" s="112"/>
      <c r="K62" s="112"/>
      <c r="L62" s="112"/>
      <c r="M62" s="1"/>
      <c r="N62" s="1"/>
      <c r="O62" s="1"/>
      <c r="P62" s="1"/>
    </row>
    <row r="63" spans="1:16" s="4" customFormat="1" x14ac:dyDescent="0.2">
      <c r="A63" s="107"/>
      <c r="B63" s="60">
        <v>72</v>
      </c>
      <c r="C63" s="348"/>
      <c r="D63" s="343" t="s">
        <v>114</v>
      </c>
      <c r="E63" s="339">
        <f>E65+E67+E68+E69+E70</f>
        <v>8417.0499999999993</v>
      </c>
      <c r="F63" s="339">
        <f>F64+F66</f>
        <v>2208.9299999999998</v>
      </c>
      <c r="G63" s="339">
        <f t="shared" ref="G63" si="15">G65+G67+G68+G69+G70</f>
        <v>2072.29</v>
      </c>
      <c r="H63" s="339">
        <v>72.290000000000006</v>
      </c>
      <c r="I63" s="339">
        <v>72.290000000000006</v>
      </c>
      <c r="J63" s="112"/>
      <c r="K63" s="112"/>
      <c r="L63" s="112"/>
      <c r="M63" s="1"/>
      <c r="N63" s="1"/>
      <c r="O63" s="1"/>
      <c r="P63" s="1"/>
    </row>
    <row r="64" spans="1:16" s="4" customFormat="1" x14ac:dyDescent="0.2">
      <c r="A64" s="39"/>
      <c r="B64" s="24">
        <v>721</v>
      </c>
      <c r="C64" s="43"/>
      <c r="D64" s="27" t="s">
        <v>297</v>
      </c>
      <c r="E64" s="78">
        <f>E65</f>
        <v>72.290000000000006</v>
      </c>
      <c r="F64" s="78">
        <f t="shared" ref="F64:G64" si="16">F65</f>
        <v>72.290000000000006</v>
      </c>
      <c r="G64" s="78">
        <f t="shared" si="16"/>
        <v>72.290000000000006</v>
      </c>
      <c r="H64" s="33"/>
      <c r="I64" s="33"/>
      <c r="J64" s="112"/>
      <c r="K64" s="112"/>
      <c r="L64" s="112"/>
      <c r="M64" s="1"/>
      <c r="N64" s="1"/>
      <c r="O64" s="1"/>
      <c r="P64" s="1"/>
    </row>
    <row r="65" spans="1:16" s="4" customFormat="1" x14ac:dyDescent="0.2">
      <c r="A65" s="39"/>
      <c r="B65" s="53">
        <v>7211</v>
      </c>
      <c r="C65" s="43"/>
      <c r="D65" s="32" t="s">
        <v>115</v>
      </c>
      <c r="E65" s="33">
        <v>72.290000000000006</v>
      </c>
      <c r="F65" s="33">
        <v>72.290000000000006</v>
      </c>
      <c r="G65" s="33">
        <v>72.290000000000006</v>
      </c>
      <c r="H65" s="288"/>
      <c r="I65" s="288"/>
      <c r="J65" s="112"/>
      <c r="K65" s="112"/>
      <c r="L65" s="112"/>
      <c r="M65" s="1"/>
      <c r="N65" s="1"/>
      <c r="O65" s="1"/>
      <c r="P65" s="1"/>
    </row>
    <row r="66" spans="1:16" s="4" customFormat="1" x14ac:dyDescent="0.2">
      <c r="A66" s="39"/>
      <c r="B66" s="24">
        <v>722</v>
      </c>
      <c r="C66" s="41"/>
      <c r="D66" s="27" t="s">
        <v>296</v>
      </c>
      <c r="E66" s="78">
        <f>E67+E69+E70+E68</f>
        <v>8344.76</v>
      </c>
      <c r="F66" s="78">
        <f t="shared" ref="F66:G66" si="17">F67+F69+F70+F68</f>
        <v>2136.64</v>
      </c>
      <c r="G66" s="78">
        <f t="shared" si="17"/>
        <v>2000</v>
      </c>
      <c r="H66" s="288"/>
      <c r="I66" s="288"/>
      <c r="J66" s="112"/>
      <c r="K66" s="112"/>
      <c r="L66" s="112"/>
      <c r="M66" s="1"/>
      <c r="N66" s="1"/>
      <c r="O66" s="1"/>
      <c r="P66" s="1"/>
    </row>
    <row r="67" spans="1:16" s="4" customFormat="1" x14ac:dyDescent="0.2">
      <c r="A67" s="39"/>
      <c r="B67" s="53">
        <v>7221</v>
      </c>
      <c r="C67" s="43"/>
      <c r="D67" s="32" t="s">
        <v>92</v>
      </c>
      <c r="E67" s="33">
        <v>1353.78</v>
      </c>
      <c r="F67" s="33">
        <v>1179.44</v>
      </c>
      <c r="G67" s="33">
        <v>2000</v>
      </c>
      <c r="H67" s="288"/>
      <c r="I67" s="288"/>
      <c r="J67" s="112"/>
      <c r="K67" s="112"/>
      <c r="L67" s="112"/>
      <c r="M67" s="1"/>
      <c r="N67" s="1"/>
      <c r="O67" s="1"/>
      <c r="P67" s="1"/>
    </row>
    <row r="68" spans="1:16" s="4" customFormat="1" x14ac:dyDescent="0.2">
      <c r="A68" s="39"/>
      <c r="B68" s="53">
        <v>7223</v>
      </c>
      <c r="C68" s="43"/>
      <c r="D68" s="32" t="s">
        <v>246</v>
      </c>
      <c r="E68" s="33"/>
      <c r="F68" s="33">
        <v>758.4</v>
      </c>
      <c r="G68" s="33">
        <v>0</v>
      </c>
      <c r="H68" s="288"/>
      <c r="I68" s="288"/>
      <c r="J68" s="112"/>
      <c r="K68" s="112"/>
      <c r="L68" s="112"/>
      <c r="M68" s="1"/>
      <c r="N68" s="1"/>
      <c r="O68" s="1"/>
      <c r="P68" s="1"/>
    </row>
    <row r="69" spans="1:16" s="4" customFormat="1" x14ac:dyDescent="0.2">
      <c r="A69" s="39"/>
      <c r="B69" s="53">
        <v>7224</v>
      </c>
      <c r="C69" s="43"/>
      <c r="D69" s="32" t="s">
        <v>116</v>
      </c>
      <c r="E69" s="33">
        <v>728.91</v>
      </c>
      <c r="F69" s="33">
        <v>198.8</v>
      </c>
      <c r="G69" s="33">
        <v>0</v>
      </c>
      <c r="H69" s="288"/>
      <c r="I69" s="288"/>
      <c r="J69" s="112"/>
      <c r="K69" s="112"/>
      <c r="L69" s="112"/>
      <c r="M69" s="1"/>
      <c r="N69" s="1"/>
      <c r="O69" s="1"/>
      <c r="P69" s="1"/>
    </row>
    <row r="70" spans="1:16" s="4" customFormat="1" x14ac:dyDescent="0.2">
      <c r="A70" s="39"/>
      <c r="B70" s="53">
        <v>7231</v>
      </c>
      <c r="C70" s="43"/>
      <c r="D70" s="32" t="s">
        <v>117</v>
      </c>
      <c r="E70" s="33">
        <v>6262.07</v>
      </c>
      <c r="F70" s="33">
        <v>0</v>
      </c>
      <c r="G70" s="33">
        <v>0</v>
      </c>
      <c r="H70" s="288"/>
      <c r="I70" s="288"/>
      <c r="J70" s="112"/>
      <c r="K70" s="112"/>
      <c r="L70" s="112"/>
      <c r="M70" s="1"/>
      <c r="N70" s="1"/>
      <c r="O70" s="1"/>
      <c r="P70" s="1"/>
    </row>
    <row r="71" spans="1:16" s="4" customFormat="1" ht="31.5" x14ac:dyDescent="0.2">
      <c r="A71" s="37"/>
      <c r="B71" s="56"/>
      <c r="C71" s="21">
        <v>71</v>
      </c>
      <c r="D71" s="22" t="s">
        <v>119</v>
      </c>
      <c r="E71" s="23">
        <f>E59+E62</f>
        <v>9408.5499999999993</v>
      </c>
      <c r="F71" s="23">
        <f>F62+F58</f>
        <v>4498.26</v>
      </c>
      <c r="G71" s="23">
        <f t="shared" ref="G71:I71" si="18">G59+G62</f>
        <v>4372.29</v>
      </c>
      <c r="H71" s="23">
        <f>H59+H62</f>
        <v>2372</v>
      </c>
      <c r="I71" s="23">
        <f t="shared" si="18"/>
        <v>2372</v>
      </c>
      <c r="J71" s="112"/>
      <c r="K71" s="112"/>
      <c r="L71" s="112"/>
      <c r="M71" s="1"/>
      <c r="N71" s="1"/>
      <c r="O71" s="1"/>
      <c r="P71" s="1"/>
    </row>
    <row r="72" spans="1:16" s="4" customFormat="1" x14ac:dyDescent="0.2">
      <c r="A72" s="598" t="s">
        <v>34</v>
      </c>
      <c r="B72" s="598"/>
      <c r="C72" s="598"/>
      <c r="D72" s="598"/>
      <c r="E72" s="57">
        <f>E11+E16+E32+E40+E46+E51+E57+E71</f>
        <v>4957277.9600000009</v>
      </c>
      <c r="F72" s="57">
        <f>F5+F62</f>
        <v>2902210.8600000003</v>
      </c>
      <c r="G72" s="57">
        <f>G11+G16+G32+G40+G46+G51+G57+G71</f>
        <v>3044755</v>
      </c>
      <c r="H72" s="57">
        <f>H11+H16+H32+H40+H46+H51+H57+H71</f>
        <v>3617337</v>
      </c>
      <c r="I72" s="57">
        <f>I11+I16+I32+I40+I46+I51+I57+I71</f>
        <v>3717337</v>
      </c>
      <c r="J72" s="112"/>
      <c r="K72" s="112"/>
      <c r="L72" s="112"/>
      <c r="M72" s="1"/>
      <c r="N72" s="1"/>
      <c r="O72" s="1"/>
      <c r="P72" s="1"/>
    </row>
    <row r="73" spans="1:16" s="4" customFormat="1" ht="24" customHeight="1" x14ac:dyDescent="0.2">
      <c r="A73" s="58"/>
      <c r="B73" s="58"/>
      <c r="C73" s="58"/>
      <c r="D73" s="58"/>
      <c r="E73" s="59"/>
      <c r="F73" s="59"/>
      <c r="G73" s="59"/>
      <c r="H73" s="112"/>
      <c r="I73" s="112"/>
      <c r="J73" s="112"/>
      <c r="K73" s="112"/>
      <c r="L73" s="112"/>
      <c r="M73" s="1"/>
      <c r="N73" s="1"/>
      <c r="O73" s="1"/>
      <c r="P73" s="1"/>
    </row>
    <row r="74" spans="1:16" s="4" customFormat="1" x14ac:dyDescent="0.2">
      <c r="A74" s="58"/>
      <c r="B74" s="58"/>
      <c r="C74" s="58"/>
      <c r="D74" s="58"/>
      <c r="E74" s="59"/>
      <c r="F74" s="59"/>
      <c r="G74" s="59"/>
      <c r="H74" s="112"/>
      <c r="I74" s="112"/>
      <c r="J74" s="1"/>
      <c r="K74" s="112"/>
      <c r="L74" s="112"/>
      <c r="M74" s="1"/>
      <c r="N74" s="1"/>
      <c r="O74" s="1"/>
      <c r="P74" s="1"/>
    </row>
    <row r="75" spans="1:16" s="4" customFormat="1" x14ac:dyDescent="0.2">
      <c r="A75" s="55"/>
      <c r="B75" s="58"/>
      <c r="C75" s="58"/>
      <c r="D75" s="58"/>
      <c r="E75" s="58"/>
      <c r="F75" s="58"/>
      <c r="G75" s="58"/>
      <c r="H75" s="1"/>
      <c r="I75" s="112"/>
      <c r="J75" s="112"/>
      <c r="K75" s="112"/>
      <c r="L75" s="112"/>
      <c r="M75" s="1"/>
      <c r="N75" s="1"/>
      <c r="O75" s="1"/>
      <c r="P75" s="1"/>
    </row>
    <row r="76" spans="1:16" s="9" customFormat="1" ht="15.75" customHeight="1" x14ac:dyDescent="0.2">
      <c r="A76" s="596" t="s">
        <v>26</v>
      </c>
      <c r="B76" s="597"/>
      <c r="C76" s="597"/>
      <c r="D76" s="597"/>
      <c r="E76" s="597"/>
      <c r="F76" s="597"/>
      <c r="G76" s="597"/>
      <c r="H76" s="597"/>
      <c r="I76" s="113"/>
      <c r="J76" s="113"/>
      <c r="K76" s="113"/>
      <c r="L76" s="113"/>
      <c r="M76" s="8"/>
      <c r="N76" s="8"/>
      <c r="O76" s="8"/>
      <c r="P76" s="8"/>
    </row>
    <row r="77" spans="1:16" s="4" customFormat="1" ht="47.25" x14ac:dyDescent="0.2">
      <c r="A77" s="2" t="s">
        <v>15</v>
      </c>
      <c r="B77" s="2" t="s">
        <v>93</v>
      </c>
      <c r="C77" s="2" t="s">
        <v>226</v>
      </c>
      <c r="D77" s="118" t="s">
        <v>4</v>
      </c>
      <c r="E77" s="134" t="s">
        <v>242</v>
      </c>
      <c r="F77" s="372" t="s">
        <v>305</v>
      </c>
      <c r="G77" s="134" t="s">
        <v>238</v>
      </c>
      <c r="H77" s="134" t="s">
        <v>239</v>
      </c>
      <c r="I77" s="298" t="s">
        <v>240</v>
      </c>
      <c r="J77" s="112"/>
      <c r="K77" s="112"/>
      <c r="L77" s="112"/>
      <c r="M77" s="1"/>
      <c r="N77" s="1"/>
      <c r="O77" s="1"/>
      <c r="P77" s="1"/>
    </row>
    <row r="78" spans="1:16" s="4" customFormat="1" x14ac:dyDescent="0.2">
      <c r="A78" s="593">
        <v>1</v>
      </c>
      <c r="B78" s="593"/>
      <c r="C78" s="593"/>
      <c r="D78" s="593"/>
      <c r="E78" s="5">
        <v>2</v>
      </c>
      <c r="F78" s="6">
        <v>3</v>
      </c>
      <c r="G78" s="6">
        <v>4</v>
      </c>
      <c r="H78" s="5">
        <v>5</v>
      </c>
      <c r="I78" s="5">
        <v>6</v>
      </c>
      <c r="J78" s="112"/>
      <c r="K78" s="112"/>
      <c r="L78" s="112"/>
      <c r="M78" s="1"/>
      <c r="N78" s="1"/>
      <c r="O78" s="1"/>
      <c r="P78" s="1"/>
    </row>
    <row r="79" spans="1:16" s="4" customFormat="1" x14ac:dyDescent="0.2">
      <c r="A79" s="317">
        <v>3</v>
      </c>
      <c r="B79" s="317"/>
      <c r="C79" s="318"/>
      <c r="D79" s="319" t="s">
        <v>26</v>
      </c>
      <c r="E79" s="320">
        <f>E80+E86</f>
        <v>14841.26</v>
      </c>
      <c r="F79" s="320">
        <f t="shared" ref="F79:I79" si="19">F80+F86</f>
        <v>26430.3</v>
      </c>
      <c r="G79" s="320">
        <f t="shared" si="19"/>
        <v>29988.41</v>
      </c>
      <c r="H79" s="320">
        <f t="shared" si="19"/>
        <v>29988.41</v>
      </c>
      <c r="I79" s="320">
        <f t="shared" si="19"/>
        <v>29988.41</v>
      </c>
      <c r="J79" s="112"/>
      <c r="K79" s="112"/>
      <c r="L79" s="112"/>
      <c r="M79" s="1"/>
      <c r="N79" s="1"/>
      <c r="O79" s="1"/>
      <c r="P79" s="1"/>
    </row>
    <row r="80" spans="1:16" s="4" customFormat="1" x14ac:dyDescent="0.2">
      <c r="A80" s="60"/>
      <c r="B80" s="61">
        <v>31</v>
      </c>
      <c r="C80" s="60"/>
      <c r="D80" s="62" t="s">
        <v>6</v>
      </c>
      <c r="E80" s="63">
        <f>E81+E84</f>
        <v>1235.73</v>
      </c>
      <c r="F80" s="63">
        <f>F81+F84</f>
        <v>3600.85</v>
      </c>
      <c r="G80" s="63">
        <v>0</v>
      </c>
      <c r="H80" s="104"/>
      <c r="I80" s="104"/>
      <c r="J80" s="112"/>
      <c r="K80" s="112"/>
      <c r="L80" s="112"/>
      <c r="M80" s="1"/>
      <c r="N80" s="1"/>
      <c r="O80" s="1"/>
      <c r="P80" s="1"/>
    </row>
    <row r="81" spans="1:17" s="9" customFormat="1" x14ac:dyDescent="0.2">
      <c r="A81" s="10"/>
      <c r="B81" s="64">
        <v>311</v>
      </c>
      <c r="C81" s="15"/>
      <c r="D81" s="10" t="s">
        <v>46</v>
      </c>
      <c r="E81" s="52">
        <v>1060.71</v>
      </c>
      <c r="F81" s="52">
        <f>F83</f>
        <v>3099.93</v>
      </c>
      <c r="G81" s="52">
        <v>0</v>
      </c>
      <c r="H81" s="52"/>
      <c r="I81" s="52"/>
      <c r="J81" s="113"/>
      <c r="K81" s="113"/>
      <c r="L81" s="113"/>
      <c r="M81" s="8"/>
      <c r="N81" s="8"/>
      <c r="O81" s="8"/>
      <c r="P81" s="8"/>
    </row>
    <row r="82" spans="1:17" s="68" customFormat="1" x14ac:dyDescent="0.2">
      <c r="A82" s="15"/>
      <c r="B82" s="65">
        <v>3111</v>
      </c>
      <c r="C82" s="15"/>
      <c r="D82" s="15" t="s">
        <v>63</v>
      </c>
      <c r="E82" s="66"/>
      <c r="F82" s="66">
        <v>0</v>
      </c>
      <c r="G82" s="66">
        <v>0</v>
      </c>
      <c r="H82" s="66"/>
      <c r="I82" s="66"/>
      <c r="J82" s="115"/>
      <c r="K82" s="115"/>
      <c r="L82" s="115"/>
      <c r="M82" s="67"/>
      <c r="N82" s="67"/>
      <c r="O82" s="67"/>
      <c r="P82" s="67"/>
    </row>
    <row r="83" spans="1:17" s="68" customFormat="1" x14ac:dyDescent="0.2">
      <c r="A83" s="15"/>
      <c r="B83" s="65" t="s">
        <v>123</v>
      </c>
      <c r="C83" s="15"/>
      <c r="D83" s="15" t="s">
        <v>124</v>
      </c>
      <c r="E83" s="66">
        <v>1060.71</v>
      </c>
      <c r="F83" s="66">
        <v>3099.93</v>
      </c>
      <c r="G83" s="66">
        <v>0</v>
      </c>
      <c r="H83" s="66"/>
      <c r="I83" s="66"/>
      <c r="J83" s="115"/>
      <c r="K83" s="115"/>
      <c r="L83" s="115"/>
      <c r="M83" s="67"/>
      <c r="N83" s="67"/>
      <c r="O83" s="67"/>
      <c r="P83" s="67"/>
      <c r="Q83" s="67"/>
    </row>
    <row r="84" spans="1:17" s="68" customFormat="1" x14ac:dyDescent="0.2">
      <c r="A84" s="10"/>
      <c r="B84" s="11">
        <v>313</v>
      </c>
      <c r="C84" s="10"/>
      <c r="D84" s="10" t="s">
        <v>47</v>
      </c>
      <c r="E84" s="69">
        <f>E85</f>
        <v>175.02</v>
      </c>
      <c r="F84" s="69">
        <f>F85</f>
        <v>500.92</v>
      </c>
      <c r="G84" s="69">
        <v>0</v>
      </c>
      <c r="H84" s="52"/>
      <c r="I84" s="52"/>
      <c r="J84" s="115"/>
      <c r="K84" s="115"/>
      <c r="L84" s="115"/>
      <c r="M84" s="67"/>
      <c r="N84" s="67"/>
      <c r="O84" s="67"/>
      <c r="P84" s="67"/>
      <c r="Q84" s="67"/>
    </row>
    <row r="85" spans="1:17" s="4" customFormat="1" x14ac:dyDescent="0.2">
      <c r="A85" s="15"/>
      <c r="B85" s="16">
        <v>3132</v>
      </c>
      <c r="C85" s="15"/>
      <c r="D85" s="15" t="s">
        <v>64</v>
      </c>
      <c r="E85" s="70">
        <v>175.02</v>
      </c>
      <c r="F85" s="70">
        <v>500.92</v>
      </c>
      <c r="G85" s="70">
        <v>0</v>
      </c>
      <c r="H85" s="66"/>
      <c r="I85" s="66"/>
      <c r="J85" s="112"/>
      <c r="K85" s="112"/>
      <c r="L85" s="112"/>
      <c r="M85" s="1"/>
      <c r="N85" s="1"/>
      <c r="O85" s="1"/>
      <c r="P85" s="1"/>
      <c r="Q85" s="67"/>
    </row>
    <row r="86" spans="1:17" s="4" customFormat="1" x14ac:dyDescent="0.2">
      <c r="A86" s="71"/>
      <c r="B86" s="61" t="s">
        <v>125</v>
      </c>
      <c r="C86" s="71"/>
      <c r="D86" s="62" t="s">
        <v>7</v>
      </c>
      <c r="E86" s="72">
        <f>E87</f>
        <v>13605.53</v>
      </c>
      <c r="F86" s="72">
        <v>22829.45</v>
      </c>
      <c r="G86" s="72">
        <f>G88</f>
        <v>29988.41</v>
      </c>
      <c r="H86" s="104">
        <v>29988.41</v>
      </c>
      <c r="I86" s="104">
        <v>29988.41</v>
      </c>
      <c r="J86" s="112"/>
      <c r="K86" s="112"/>
      <c r="L86" s="112"/>
      <c r="M86" s="1"/>
      <c r="N86" s="1"/>
      <c r="O86" s="1"/>
      <c r="P86" s="1"/>
    </row>
    <row r="87" spans="1:17" s="4" customFormat="1" x14ac:dyDescent="0.2">
      <c r="A87" s="15"/>
      <c r="B87" s="73">
        <v>323</v>
      </c>
      <c r="C87" s="10"/>
      <c r="D87" s="74" t="s">
        <v>43</v>
      </c>
      <c r="E87" s="69">
        <f>E88</f>
        <v>13605.53</v>
      </c>
      <c r="F87" s="69">
        <v>22829.45</v>
      </c>
      <c r="G87" s="69">
        <v>29988.41</v>
      </c>
      <c r="H87" s="52"/>
      <c r="I87" s="52"/>
      <c r="J87" s="112"/>
      <c r="K87" s="112"/>
      <c r="L87" s="112"/>
      <c r="M87" s="1"/>
      <c r="N87" s="1"/>
      <c r="O87" s="1"/>
      <c r="P87" s="1"/>
    </row>
    <row r="88" spans="1:17" s="4" customFormat="1" x14ac:dyDescent="0.2">
      <c r="A88" s="15"/>
      <c r="B88" s="16" t="s">
        <v>126</v>
      </c>
      <c r="C88" s="15"/>
      <c r="D88" s="15" t="s">
        <v>127</v>
      </c>
      <c r="E88" s="70">
        <v>13605.53</v>
      </c>
      <c r="F88" s="70">
        <v>22829.45</v>
      </c>
      <c r="G88" s="70">
        <v>29988.41</v>
      </c>
      <c r="H88" s="66"/>
      <c r="I88" s="66"/>
      <c r="J88" s="112"/>
      <c r="K88" s="112"/>
      <c r="L88" s="112"/>
      <c r="M88" s="1"/>
      <c r="N88" s="1"/>
      <c r="O88" s="1"/>
      <c r="P88" s="1"/>
    </row>
    <row r="89" spans="1:17" s="4" customFormat="1" x14ac:dyDescent="0.2">
      <c r="A89" s="37"/>
      <c r="B89" s="21"/>
      <c r="C89" s="75" t="s">
        <v>21</v>
      </c>
      <c r="D89" s="76" t="s">
        <v>23</v>
      </c>
      <c r="E89" s="77">
        <f>E86+E80</f>
        <v>14841.26</v>
      </c>
      <c r="F89" s="77">
        <f>F80+F86</f>
        <v>26430.3</v>
      </c>
      <c r="G89" s="77">
        <f>G88</f>
        <v>29988.41</v>
      </c>
      <c r="H89" s="106">
        <f>H86</f>
        <v>29988.41</v>
      </c>
      <c r="I89" s="106">
        <f>I86</f>
        <v>29988.41</v>
      </c>
      <c r="J89" s="112"/>
      <c r="K89" s="112"/>
      <c r="L89" s="112"/>
      <c r="M89" s="1"/>
      <c r="N89" s="1"/>
      <c r="O89" s="1"/>
      <c r="P89" s="1"/>
    </row>
    <row r="90" spans="1:17" s="4" customFormat="1" x14ac:dyDescent="0.2">
      <c r="A90" s="311"/>
      <c r="B90" s="312">
        <v>3</v>
      </c>
      <c r="C90" s="313"/>
      <c r="D90" s="314" t="s">
        <v>26</v>
      </c>
      <c r="E90" s="315">
        <f>E91+E101+E130+E135</f>
        <v>541038.44999999995</v>
      </c>
      <c r="F90" s="315">
        <f>F91+F101+F130+F135</f>
        <v>397539.75000000006</v>
      </c>
      <c r="G90" s="315">
        <f t="shared" ref="G90:I90" si="20">G91+G101+G130+G135</f>
        <v>1335173.8700000001</v>
      </c>
      <c r="H90" s="315">
        <f t="shared" si="20"/>
        <v>876072.29</v>
      </c>
      <c r="I90" s="315">
        <f t="shared" si="20"/>
        <v>893700</v>
      </c>
      <c r="J90" s="112"/>
      <c r="K90" s="112"/>
      <c r="L90" s="112"/>
      <c r="M90" s="1"/>
      <c r="N90" s="1"/>
      <c r="O90" s="1"/>
      <c r="P90" s="1"/>
    </row>
    <row r="91" spans="1:17" s="4" customFormat="1" x14ac:dyDescent="0.2">
      <c r="A91" s="60"/>
      <c r="B91" s="61">
        <v>31</v>
      </c>
      <c r="C91" s="60"/>
      <c r="D91" s="62" t="s">
        <v>6</v>
      </c>
      <c r="E91" s="63">
        <f>E92+E97+E99</f>
        <v>386827.88</v>
      </c>
      <c r="F91" s="63">
        <f t="shared" ref="F91:G91" si="21">F92+F97+F99</f>
        <v>329062.16000000003</v>
      </c>
      <c r="G91" s="63">
        <f t="shared" si="21"/>
        <v>955668.28</v>
      </c>
      <c r="H91" s="63">
        <v>442563.7</v>
      </c>
      <c r="I91" s="63">
        <v>460191.41</v>
      </c>
      <c r="J91" s="112"/>
      <c r="K91" s="112"/>
      <c r="L91" s="112"/>
      <c r="M91" s="1"/>
      <c r="N91" s="1"/>
      <c r="O91" s="1"/>
      <c r="P91" s="1"/>
    </row>
    <row r="92" spans="1:17" s="9" customFormat="1" x14ac:dyDescent="0.2">
      <c r="A92" s="10"/>
      <c r="B92" s="64">
        <v>311</v>
      </c>
      <c r="C92" s="15"/>
      <c r="D92" s="10" t="s">
        <v>46</v>
      </c>
      <c r="E92" s="52">
        <f>E93+E94+E95+E96</f>
        <v>321967.42</v>
      </c>
      <c r="F92" s="52">
        <f t="shared" ref="F92:I92" si="22">F93+F94+F95+F96</f>
        <v>264462.16000000003</v>
      </c>
      <c r="G92" s="52">
        <f t="shared" si="22"/>
        <v>750868.28</v>
      </c>
      <c r="H92" s="52">
        <f t="shared" si="22"/>
        <v>0</v>
      </c>
      <c r="I92" s="52">
        <f t="shared" si="22"/>
        <v>0</v>
      </c>
      <c r="J92" s="113"/>
      <c r="K92" s="113"/>
      <c r="L92" s="113"/>
      <c r="M92" s="8"/>
      <c r="N92" s="8"/>
      <c r="O92" s="8"/>
      <c r="P92" s="8"/>
    </row>
    <row r="93" spans="1:17" s="9" customFormat="1" x14ac:dyDescent="0.2">
      <c r="A93" s="15"/>
      <c r="B93" s="65">
        <v>3111</v>
      </c>
      <c r="C93" s="15"/>
      <c r="D93" s="15" t="s">
        <v>63</v>
      </c>
      <c r="E93" s="66">
        <v>224932.72</v>
      </c>
      <c r="F93" s="66">
        <v>196200</v>
      </c>
      <c r="G93" s="66">
        <v>520668.28</v>
      </c>
      <c r="H93" s="66"/>
      <c r="I93" s="66"/>
      <c r="J93" s="113"/>
      <c r="K93" s="113"/>
      <c r="L93" s="113"/>
      <c r="M93" s="8"/>
      <c r="N93" s="8"/>
      <c r="O93" s="8"/>
      <c r="P93" s="8"/>
    </row>
    <row r="94" spans="1:17" s="9" customFormat="1" x14ac:dyDescent="0.2">
      <c r="A94" s="15"/>
      <c r="B94" s="65" t="s">
        <v>139</v>
      </c>
      <c r="C94" s="15"/>
      <c r="D94" s="15" t="s">
        <v>140</v>
      </c>
      <c r="E94" s="66">
        <v>3477.34</v>
      </c>
      <c r="F94" s="66">
        <v>9862.16</v>
      </c>
      <c r="G94" s="66">
        <v>10000</v>
      </c>
      <c r="H94" s="66"/>
      <c r="I94" s="66"/>
      <c r="J94" s="113"/>
      <c r="K94" s="113"/>
      <c r="L94" s="113"/>
      <c r="M94" s="8"/>
      <c r="N94" s="8"/>
      <c r="O94" s="8"/>
      <c r="P94" s="8"/>
    </row>
    <row r="95" spans="1:17" s="9" customFormat="1" x14ac:dyDescent="0.2">
      <c r="A95" s="15"/>
      <c r="B95" s="65" t="s">
        <v>123</v>
      </c>
      <c r="C95" s="15"/>
      <c r="D95" s="15" t="s">
        <v>124</v>
      </c>
      <c r="E95" s="66">
        <v>2525.86</v>
      </c>
      <c r="F95" s="66">
        <v>3900</v>
      </c>
      <c r="G95" s="66">
        <v>13000</v>
      </c>
      <c r="H95" s="66"/>
      <c r="I95" s="66"/>
      <c r="J95" s="113"/>
      <c r="K95" s="113"/>
      <c r="L95" s="113"/>
      <c r="M95" s="8"/>
      <c r="N95" s="8"/>
      <c r="O95" s="8"/>
      <c r="P95" s="8"/>
    </row>
    <row r="96" spans="1:17" s="9" customFormat="1" x14ac:dyDescent="0.2">
      <c r="A96" s="15"/>
      <c r="B96" s="65" t="s">
        <v>128</v>
      </c>
      <c r="C96" s="15"/>
      <c r="D96" s="15" t="s">
        <v>129</v>
      </c>
      <c r="E96" s="66">
        <v>91031.5</v>
      </c>
      <c r="F96" s="66">
        <v>54500</v>
      </c>
      <c r="G96" s="66">
        <v>207200</v>
      </c>
      <c r="H96" s="66"/>
      <c r="I96" s="66"/>
      <c r="J96" s="113"/>
      <c r="K96" s="113"/>
      <c r="L96" s="113"/>
      <c r="M96" s="8"/>
      <c r="N96" s="8"/>
      <c r="O96" s="8"/>
      <c r="P96" s="8"/>
    </row>
    <row r="97" spans="1:16" s="9" customFormat="1" x14ac:dyDescent="0.2">
      <c r="A97" s="15"/>
      <c r="B97" s="64" t="s">
        <v>141</v>
      </c>
      <c r="C97" s="10"/>
      <c r="D97" s="10" t="s">
        <v>50</v>
      </c>
      <c r="E97" s="52">
        <f>E98</f>
        <v>18177.82</v>
      </c>
      <c r="F97" s="52">
        <f t="shared" ref="F97:I97" si="23">F98</f>
        <v>17600</v>
      </c>
      <c r="G97" s="52">
        <f t="shared" si="23"/>
        <v>44300</v>
      </c>
      <c r="H97" s="52">
        <f t="shared" si="23"/>
        <v>0</v>
      </c>
      <c r="I97" s="52">
        <f t="shared" si="23"/>
        <v>0</v>
      </c>
      <c r="J97" s="113"/>
      <c r="K97" s="113"/>
      <c r="L97" s="113"/>
      <c r="M97" s="8"/>
      <c r="N97" s="8"/>
      <c r="O97" s="8"/>
      <c r="P97" s="8"/>
    </row>
    <row r="98" spans="1:16" s="9" customFormat="1" x14ac:dyDescent="0.2">
      <c r="A98" s="15"/>
      <c r="B98" s="65" t="s">
        <v>73</v>
      </c>
      <c r="C98" s="15"/>
      <c r="D98" s="15" t="s">
        <v>50</v>
      </c>
      <c r="E98" s="66">
        <v>18177.82</v>
      </c>
      <c r="F98" s="66">
        <v>17600</v>
      </c>
      <c r="G98" s="66">
        <v>44300</v>
      </c>
      <c r="H98" s="66"/>
      <c r="I98" s="66"/>
      <c r="J98" s="113"/>
      <c r="K98" s="113"/>
      <c r="L98" s="113"/>
      <c r="M98" s="8"/>
      <c r="N98" s="8"/>
      <c r="O98" s="8"/>
      <c r="P98" s="8"/>
    </row>
    <row r="99" spans="1:16" s="9" customFormat="1" x14ac:dyDescent="0.2">
      <c r="A99" s="15"/>
      <c r="B99" s="11">
        <v>313</v>
      </c>
      <c r="C99" s="10"/>
      <c r="D99" s="10" t="s">
        <v>47</v>
      </c>
      <c r="E99" s="52">
        <f>E100</f>
        <v>46682.64</v>
      </c>
      <c r="F99" s="52">
        <f t="shared" ref="F99:I99" si="24">F100</f>
        <v>47000</v>
      </c>
      <c r="G99" s="52">
        <f t="shared" si="24"/>
        <v>160500</v>
      </c>
      <c r="H99" s="52">
        <f t="shared" si="24"/>
        <v>0</v>
      </c>
      <c r="I99" s="52">
        <f t="shared" si="24"/>
        <v>0</v>
      </c>
      <c r="J99" s="113"/>
      <c r="K99" s="113"/>
      <c r="L99" s="113"/>
      <c r="M99" s="8"/>
      <c r="N99" s="8"/>
      <c r="O99" s="8"/>
      <c r="P99" s="8"/>
    </row>
    <row r="100" spans="1:16" s="9" customFormat="1" x14ac:dyDescent="0.2">
      <c r="A100" s="15"/>
      <c r="B100" s="16">
        <v>3132</v>
      </c>
      <c r="C100" s="15"/>
      <c r="D100" s="15" t="s">
        <v>64</v>
      </c>
      <c r="E100" s="66">
        <v>46682.64</v>
      </c>
      <c r="F100" s="66">
        <v>47000</v>
      </c>
      <c r="G100" s="66">
        <v>160500</v>
      </c>
      <c r="H100" s="66"/>
      <c r="I100" s="66"/>
      <c r="J100" s="113"/>
      <c r="K100" s="113"/>
      <c r="L100" s="113"/>
      <c r="M100" s="8"/>
      <c r="N100" s="8"/>
      <c r="O100" s="8"/>
      <c r="P100" s="8"/>
    </row>
    <row r="101" spans="1:16" s="4" customFormat="1" x14ac:dyDescent="0.2">
      <c r="A101" s="60"/>
      <c r="B101" s="61">
        <v>32</v>
      </c>
      <c r="C101" s="60"/>
      <c r="D101" s="62" t="s">
        <v>7</v>
      </c>
      <c r="E101" s="63">
        <f>E102+E106+E113+E123</f>
        <v>151558.37</v>
      </c>
      <c r="F101" s="63">
        <f t="shared" ref="F101:G101" si="25">F102+F106+F113+F123</f>
        <v>66438.89</v>
      </c>
      <c r="G101" s="63">
        <f t="shared" si="25"/>
        <v>376505.58999999997</v>
      </c>
      <c r="H101" s="63">
        <v>430508.59</v>
      </c>
      <c r="I101" s="63">
        <v>430508.59</v>
      </c>
      <c r="J101" s="112"/>
      <c r="K101" s="112"/>
      <c r="L101" s="112"/>
      <c r="M101" s="1"/>
      <c r="N101" s="1"/>
      <c r="O101" s="1"/>
      <c r="P101" s="1"/>
    </row>
    <row r="102" spans="1:16" s="4" customFormat="1" x14ac:dyDescent="0.2">
      <c r="A102" s="24"/>
      <c r="B102" s="73">
        <v>321</v>
      </c>
      <c r="C102" s="10"/>
      <c r="D102" s="74" t="s">
        <v>51</v>
      </c>
      <c r="E102" s="78">
        <f>E103+E104+E105</f>
        <v>33475.5</v>
      </c>
      <c r="F102" s="78">
        <f t="shared" ref="F102:I102" si="26">F103+F104+F105</f>
        <v>3845.4800000000005</v>
      </c>
      <c r="G102" s="78">
        <f t="shared" si="26"/>
        <v>31639</v>
      </c>
      <c r="H102" s="78">
        <f t="shared" si="26"/>
        <v>0</v>
      </c>
      <c r="I102" s="78">
        <f t="shared" si="26"/>
        <v>0</v>
      </c>
      <c r="J102" s="112"/>
      <c r="K102" s="112"/>
      <c r="L102" s="112"/>
      <c r="M102" s="1"/>
      <c r="N102" s="1"/>
      <c r="O102" s="1"/>
      <c r="P102" s="1"/>
    </row>
    <row r="103" spans="1:16" s="4" customFormat="1" x14ac:dyDescent="0.2">
      <c r="A103" s="24"/>
      <c r="B103" s="44" t="s">
        <v>65</v>
      </c>
      <c r="C103" s="15"/>
      <c r="D103" s="79" t="s">
        <v>66</v>
      </c>
      <c r="E103" s="34">
        <v>2965.65</v>
      </c>
      <c r="F103" s="34">
        <v>708.19</v>
      </c>
      <c r="G103" s="34">
        <v>4169</v>
      </c>
      <c r="H103" s="66"/>
      <c r="I103" s="66"/>
      <c r="J103" s="112"/>
      <c r="K103" s="112"/>
      <c r="L103" s="112"/>
      <c r="M103" s="1"/>
      <c r="N103" s="1"/>
      <c r="O103" s="1"/>
      <c r="P103" s="1"/>
    </row>
    <row r="104" spans="1:16" s="4" customFormat="1" ht="31.5" x14ac:dyDescent="0.2">
      <c r="A104" s="24"/>
      <c r="B104" s="44" t="s">
        <v>67</v>
      </c>
      <c r="C104" s="15"/>
      <c r="D104" s="17" t="s">
        <v>55</v>
      </c>
      <c r="E104" s="34">
        <v>29106.27</v>
      </c>
      <c r="F104" s="34">
        <v>1786.4</v>
      </c>
      <c r="G104" s="34">
        <v>24500</v>
      </c>
      <c r="H104" s="66"/>
      <c r="I104" s="66"/>
      <c r="J104" s="112"/>
      <c r="K104" s="112"/>
      <c r="L104" s="112"/>
      <c r="M104" s="1"/>
      <c r="N104" s="1"/>
      <c r="O104" s="1"/>
      <c r="P104" s="1"/>
    </row>
    <row r="105" spans="1:16" s="4" customFormat="1" x14ac:dyDescent="0.2">
      <c r="A105" s="24"/>
      <c r="B105" s="44">
        <v>3213</v>
      </c>
      <c r="C105" s="15"/>
      <c r="D105" s="17" t="s">
        <v>56</v>
      </c>
      <c r="E105" s="34">
        <v>1403.58</v>
      </c>
      <c r="F105" s="34">
        <v>1350.89</v>
      </c>
      <c r="G105" s="34">
        <v>2970</v>
      </c>
      <c r="H105" s="66"/>
      <c r="I105" s="66"/>
      <c r="J105" s="112"/>
      <c r="K105" s="112"/>
      <c r="L105" s="112"/>
      <c r="M105" s="1"/>
      <c r="N105" s="1"/>
      <c r="O105" s="1"/>
      <c r="P105" s="1"/>
    </row>
    <row r="106" spans="1:16" s="4" customFormat="1" x14ac:dyDescent="0.2">
      <c r="A106" s="10"/>
      <c r="B106" s="64">
        <v>322</v>
      </c>
      <c r="C106" s="10"/>
      <c r="D106" s="10" t="s">
        <v>52</v>
      </c>
      <c r="E106" s="7">
        <f>E107+E108+E109+E110+E111+E112</f>
        <v>5182.7</v>
      </c>
      <c r="F106" s="7">
        <f t="shared" ref="F106:I106" si="27">F107+F108+F109+F110+F111+F112</f>
        <v>7222.74</v>
      </c>
      <c r="G106" s="7">
        <f t="shared" si="27"/>
        <v>115136</v>
      </c>
      <c r="H106" s="7">
        <f t="shared" si="27"/>
        <v>0</v>
      </c>
      <c r="I106" s="7">
        <f t="shared" si="27"/>
        <v>0</v>
      </c>
      <c r="J106" s="112"/>
      <c r="K106" s="112"/>
      <c r="L106" s="112"/>
      <c r="M106" s="1"/>
      <c r="N106" s="1"/>
      <c r="O106" s="1"/>
      <c r="P106" s="1"/>
    </row>
    <row r="107" spans="1:16" s="4" customFormat="1" x14ac:dyDescent="0.2">
      <c r="A107" s="15"/>
      <c r="B107" s="65" t="s">
        <v>68</v>
      </c>
      <c r="C107" s="15"/>
      <c r="D107" s="15" t="s">
        <v>57</v>
      </c>
      <c r="E107" s="35">
        <v>1951.78</v>
      </c>
      <c r="F107" s="35">
        <v>1421.76</v>
      </c>
      <c r="G107" s="35">
        <v>26536</v>
      </c>
      <c r="H107" s="66"/>
      <c r="I107" s="66"/>
      <c r="J107" s="112"/>
      <c r="K107" s="112"/>
      <c r="L107" s="112"/>
      <c r="M107" s="1"/>
      <c r="N107" s="1"/>
      <c r="O107" s="1"/>
      <c r="P107" s="1"/>
    </row>
    <row r="108" spans="1:16" s="4" customFormat="1" x14ac:dyDescent="0.2">
      <c r="A108" s="15"/>
      <c r="B108" s="65" t="s">
        <v>130</v>
      </c>
      <c r="C108" s="15"/>
      <c r="D108" s="15" t="s">
        <v>58</v>
      </c>
      <c r="E108" s="35">
        <v>0</v>
      </c>
      <c r="F108" s="35">
        <v>1558.97</v>
      </c>
      <c r="G108" s="35">
        <v>0</v>
      </c>
      <c r="H108" s="66"/>
      <c r="I108" s="66"/>
      <c r="J108" s="112"/>
      <c r="K108" s="112"/>
      <c r="L108" s="112"/>
      <c r="M108" s="1"/>
      <c r="N108" s="1"/>
      <c r="O108" s="1"/>
      <c r="P108" s="1"/>
    </row>
    <row r="109" spans="1:16" s="81" customFormat="1" x14ac:dyDescent="0.2">
      <c r="A109" s="15"/>
      <c r="B109" s="65" t="s">
        <v>69</v>
      </c>
      <c r="C109" s="15"/>
      <c r="D109" s="15" t="s">
        <v>70</v>
      </c>
      <c r="E109" s="35">
        <v>0</v>
      </c>
      <c r="F109" s="35">
        <v>0</v>
      </c>
      <c r="G109" s="35">
        <v>68000</v>
      </c>
      <c r="H109" s="66"/>
      <c r="I109" s="66"/>
      <c r="J109" s="116"/>
      <c r="K109" s="116"/>
      <c r="L109" s="116"/>
      <c r="M109" s="80"/>
      <c r="N109" s="80"/>
      <c r="O109" s="80"/>
      <c r="P109" s="80"/>
    </row>
    <row r="110" spans="1:16" s="4" customFormat="1" ht="31.5" x14ac:dyDescent="0.2">
      <c r="A110" s="15"/>
      <c r="B110" s="65" t="s">
        <v>71</v>
      </c>
      <c r="C110" s="15"/>
      <c r="D110" s="82" t="s">
        <v>72</v>
      </c>
      <c r="E110" s="35">
        <v>1019.84</v>
      </c>
      <c r="F110" s="35">
        <v>0</v>
      </c>
      <c r="G110" s="35">
        <v>300</v>
      </c>
      <c r="H110" s="66"/>
      <c r="I110" s="66"/>
      <c r="J110" s="112"/>
      <c r="K110" s="112"/>
      <c r="L110" s="112"/>
      <c r="M110" s="1"/>
      <c r="N110" s="1"/>
      <c r="O110" s="1"/>
      <c r="P110" s="1"/>
    </row>
    <row r="111" spans="1:16" s="4" customFormat="1" x14ac:dyDescent="0.2">
      <c r="A111" s="15"/>
      <c r="B111" s="65" t="s">
        <v>133</v>
      </c>
      <c r="C111" s="15"/>
      <c r="D111" s="82" t="s">
        <v>134</v>
      </c>
      <c r="E111" s="35">
        <v>1584.63</v>
      </c>
      <c r="F111" s="35">
        <v>3815.76</v>
      </c>
      <c r="G111" s="35">
        <v>7000</v>
      </c>
      <c r="H111" s="66"/>
      <c r="I111" s="66"/>
      <c r="J111" s="112"/>
      <c r="K111" s="112"/>
      <c r="L111" s="112"/>
      <c r="M111" s="1"/>
      <c r="N111" s="1"/>
      <c r="O111" s="1"/>
      <c r="P111" s="1"/>
    </row>
    <row r="112" spans="1:16" s="4" customFormat="1" x14ac:dyDescent="0.2">
      <c r="A112" s="15"/>
      <c r="B112" s="65" t="s">
        <v>136</v>
      </c>
      <c r="C112" s="15"/>
      <c r="D112" s="82" t="s">
        <v>137</v>
      </c>
      <c r="E112" s="35">
        <v>626.45000000000005</v>
      </c>
      <c r="F112" s="35">
        <v>426.25</v>
      </c>
      <c r="G112" s="35">
        <v>13300</v>
      </c>
      <c r="H112" s="66"/>
      <c r="I112" s="66"/>
      <c r="J112" s="112"/>
      <c r="K112" s="112"/>
      <c r="L112" s="112"/>
      <c r="M112" s="1"/>
      <c r="N112" s="1"/>
      <c r="O112" s="1"/>
      <c r="P112" s="1"/>
    </row>
    <row r="113" spans="1:16" s="4" customFormat="1" x14ac:dyDescent="0.2">
      <c r="A113" s="15"/>
      <c r="B113" s="73">
        <v>323</v>
      </c>
      <c r="C113" s="10"/>
      <c r="D113" s="74" t="s">
        <v>43</v>
      </c>
      <c r="E113" s="7">
        <f>E114+E115+E116+E117+E118+E119+E120+E121+E122</f>
        <v>92870.779999999984</v>
      </c>
      <c r="F113" s="7">
        <f t="shared" ref="F113:I113" si="28">F114+F115+F116+F117+F118+F119+F120+F121+F122</f>
        <v>42678.42</v>
      </c>
      <c r="G113" s="7">
        <f t="shared" si="28"/>
        <v>192586.59</v>
      </c>
      <c r="H113" s="7">
        <f t="shared" si="28"/>
        <v>0</v>
      </c>
      <c r="I113" s="7">
        <f t="shared" si="28"/>
        <v>0</v>
      </c>
      <c r="J113" s="112"/>
      <c r="K113" s="112"/>
      <c r="L113" s="112"/>
      <c r="M113" s="1"/>
      <c r="N113" s="1"/>
      <c r="O113" s="1"/>
      <c r="P113" s="1"/>
    </row>
    <row r="114" spans="1:16" s="4" customFormat="1" x14ac:dyDescent="0.2">
      <c r="A114" s="15"/>
      <c r="B114" s="44" t="s">
        <v>74</v>
      </c>
      <c r="C114" s="15"/>
      <c r="D114" s="79" t="s">
        <v>75</v>
      </c>
      <c r="E114" s="35">
        <v>8892.1299999999992</v>
      </c>
      <c r="F114" s="35">
        <v>2313.65</v>
      </c>
      <c r="G114" s="35">
        <v>17140.73</v>
      </c>
      <c r="H114" s="66"/>
      <c r="I114" s="66"/>
      <c r="J114" s="112"/>
      <c r="K114" s="112"/>
      <c r="L114" s="112"/>
      <c r="M114" s="1"/>
      <c r="N114" s="1"/>
      <c r="O114" s="1"/>
      <c r="P114" s="1"/>
    </row>
    <row r="115" spans="1:16" s="4" customFormat="1" x14ac:dyDescent="0.2">
      <c r="A115" s="15"/>
      <c r="B115" s="44" t="s">
        <v>76</v>
      </c>
      <c r="C115" s="15"/>
      <c r="D115" s="79" t="s">
        <v>77</v>
      </c>
      <c r="E115" s="35">
        <v>5822.27</v>
      </c>
      <c r="F115" s="35">
        <v>5170.7700000000004</v>
      </c>
      <c r="G115" s="35">
        <v>33097</v>
      </c>
      <c r="H115" s="66"/>
      <c r="I115" s="66"/>
      <c r="J115" s="112"/>
      <c r="K115" s="112"/>
      <c r="L115" s="112"/>
      <c r="M115" s="1"/>
      <c r="N115" s="1"/>
      <c r="O115" s="1"/>
      <c r="P115" s="1"/>
    </row>
    <row r="116" spans="1:16" s="4" customFormat="1" x14ac:dyDescent="0.2">
      <c r="A116" s="15"/>
      <c r="B116" s="44">
        <v>3233</v>
      </c>
      <c r="C116" s="15"/>
      <c r="D116" s="79" t="s">
        <v>131</v>
      </c>
      <c r="E116" s="35">
        <v>3204.91</v>
      </c>
      <c r="F116" s="35">
        <v>0</v>
      </c>
      <c r="G116" s="35">
        <v>2500</v>
      </c>
      <c r="H116" s="66"/>
      <c r="I116" s="66"/>
      <c r="J116" s="112"/>
      <c r="K116" s="112"/>
      <c r="L116" s="112"/>
      <c r="M116" s="1"/>
      <c r="N116" s="1"/>
      <c r="O116" s="1"/>
      <c r="P116" s="1"/>
    </row>
    <row r="117" spans="1:16" s="4" customFormat="1" x14ac:dyDescent="0.2">
      <c r="A117" s="15"/>
      <c r="B117" s="44" t="s">
        <v>78</v>
      </c>
      <c r="C117" s="15"/>
      <c r="D117" s="79" t="s">
        <v>79</v>
      </c>
      <c r="E117" s="35">
        <v>1570.3</v>
      </c>
      <c r="F117" s="35">
        <v>2301.85</v>
      </c>
      <c r="G117" s="35">
        <v>26000</v>
      </c>
      <c r="H117" s="66"/>
      <c r="I117" s="66"/>
      <c r="J117" s="112"/>
      <c r="K117" s="112"/>
      <c r="L117" s="112"/>
      <c r="M117" s="1"/>
      <c r="N117" s="1"/>
      <c r="O117" s="1"/>
      <c r="P117" s="1"/>
    </row>
    <row r="118" spans="1:16" s="4" customFormat="1" x14ac:dyDescent="0.2">
      <c r="A118" s="15"/>
      <c r="B118" s="44">
        <v>3235</v>
      </c>
      <c r="C118" s="15"/>
      <c r="D118" s="79" t="s">
        <v>61</v>
      </c>
      <c r="E118" s="35">
        <v>932.5</v>
      </c>
      <c r="F118" s="35">
        <v>521.09</v>
      </c>
      <c r="G118" s="35">
        <v>4500</v>
      </c>
      <c r="H118" s="66"/>
      <c r="I118" s="66"/>
      <c r="J118" s="112"/>
      <c r="K118" s="112"/>
      <c r="L118" s="112"/>
      <c r="M118" s="1"/>
      <c r="N118" s="1"/>
      <c r="O118" s="1"/>
      <c r="P118" s="1"/>
    </row>
    <row r="119" spans="1:16" s="4" customFormat="1" x14ac:dyDescent="0.2">
      <c r="A119" s="15"/>
      <c r="B119" s="44">
        <v>3236</v>
      </c>
      <c r="C119" s="15"/>
      <c r="D119" s="79" t="s">
        <v>127</v>
      </c>
      <c r="E119" s="35">
        <v>1846.58</v>
      </c>
      <c r="F119" s="35">
        <v>18486.080000000002</v>
      </c>
      <c r="G119" s="35">
        <v>31511.59</v>
      </c>
      <c r="H119" s="66"/>
      <c r="I119" s="66"/>
      <c r="J119" s="112"/>
      <c r="K119" s="112"/>
      <c r="L119" s="112"/>
      <c r="M119" s="1"/>
      <c r="N119" s="1"/>
      <c r="O119" s="1"/>
      <c r="P119" s="1"/>
    </row>
    <row r="120" spans="1:16" s="4" customFormat="1" x14ac:dyDescent="0.2">
      <c r="A120" s="15"/>
      <c r="B120" s="44">
        <v>3237</v>
      </c>
      <c r="C120" s="15"/>
      <c r="D120" s="79" t="s">
        <v>59</v>
      </c>
      <c r="E120" s="35">
        <v>48628.800000000003</v>
      </c>
      <c r="F120" s="35">
        <v>5184.99</v>
      </c>
      <c r="G120" s="35">
        <v>10198</v>
      </c>
      <c r="H120" s="66"/>
      <c r="I120" s="66"/>
      <c r="J120" s="112"/>
      <c r="K120" s="112"/>
      <c r="L120" s="112"/>
      <c r="M120" s="1"/>
      <c r="N120" s="1"/>
      <c r="O120" s="1"/>
      <c r="P120" s="1"/>
    </row>
    <row r="121" spans="1:16" s="4" customFormat="1" x14ac:dyDescent="0.2">
      <c r="A121" s="15"/>
      <c r="B121" s="44" t="s">
        <v>80</v>
      </c>
      <c r="C121" s="15"/>
      <c r="D121" s="79" t="s">
        <v>81</v>
      </c>
      <c r="E121" s="35">
        <v>9059.4500000000007</v>
      </c>
      <c r="F121" s="35">
        <v>719.59</v>
      </c>
      <c r="G121" s="35">
        <v>15500</v>
      </c>
      <c r="H121" s="66"/>
      <c r="I121" s="66"/>
      <c r="J121" s="112"/>
      <c r="K121" s="112"/>
      <c r="L121" s="112"/>
      <c r="M121" s="1"/>
      <c r="N121" s="1"/>
      <c r="O121" s="1"/>
      <c r="P121" s="1"/>
    </row>
    <row r="122" spans="1:16" s="4" customFormat="1" x14ac:dyDescent="0.2">
      <c r="A122" s="15"/>
      <c r="B122" s="44" t="s">
        <v>82</v>
      </c>
      <c r="C122" s="15"/>
      <c r="D122" s="79" t="s">
        <v>60</v>
      </c>
      <c r="E122" s="35">
        <v>12913.84</v>
      </c>
      <c r="F122" s="35">
        <v>7980.4</v>
      </c>
      <c r="G122" s="35">
        <v>52139.27</v>
      </c>
      <c r="H122" s="66"/>
      <c r="I122" s="66"/>
      <c r="J122" s="112"/>
      <c r="K122" s="112"/>
      <c r="L122" s="112"/>
      <c r="M122" s="1"/>
      <c r="N122" s="1"/>
      <c r="O122" s="1"/>
      <c r="P122" s="1"/>
    </row>
    <row r="123" spans="1:16" s="4" customFormat="1" x14ac:dyDescent="0.2">
      <c r="A123" s="15"/>
      <c r="B123" s="73">
        <v>329</v>
      </c>
      <c r="C123" s="10"/>
      <c r="D123" s="74" t="s">
        <v>53</v>
      </c>
      <c r="E123" s="7">
        <f>E124+E125+E126+E127+E128+E129</f>
        <v>20029.39</v>
      </c>
      <c r="F123" s="7">
        <f t="shared" ref="F123:I123" si="29">F124+F125+F126+F127+F128+F129</f>
        <v>12692.25</v>
      </c>
      <c r="G123" s="7">
        <f t="shared" si="29"/>
        <v>37144</v>
      </c>
      <c r="H123" s="7">
        <f t="shared" si="29"/>
        <v>0</v>
      </c>
      <c r="I123" s="7">
        <f t="shared" si="29"/>
        <v>0</v>
      </c>
      <c r="J123" s="112"/>
      <c r="K123" s="112"/>
      <c r="L123" s="112"/>
      <c r="M123" s="1"/>
      <c r="N123" s="1"/>
      <c r="O123" s="1"/>
      <c r="P123" s="1"/>
    </row>
    <row r="124" spans="1:16" s="4" customFormat="1" ht="31.5" x14ac:dyDescent="0.2">
      <c r="A124" s="15"/>
      <c r="B124" s="44" t="s">
        <v>83</v>
      </c>
      <c r="C124" s="15"/>
      <c r="D124" s="17" t="s">
        <v>84</v>
      </c>
      <c r="E124" s="35">
        <v>7419.2</v>
      </c>
      <c r="F124" s="35">
        <v>4429.75</v>
      </c>
      <c r="G124" s="4">
        <v>13000</v>
      </c>
      <c r="H124" s="66"/>
      <c r="I124" s="66"/>
      <c r="J124" s="112"/>
      <c r="K124" s="112"/>
      <c r="L124" s="112"/>
      <c r="M124" s="1"/>
      <c r="N124" s="1"/>
      <c r="O124" s="1"/>
      <c r="P124" s="1"/>
    </row>
    <row r="125" spans="1:16" s="4" customFormat="1" x14ac:dyDescent="0.2">
      <c r="A125" s="15"/>
      <c r="B125" s="44">
        <v>3292</v>
      </c>
      <c r="C125" s="15"/>
      <c r="D125" s="17" t="s">
        <v>132</v>
      </c>
      <c r="E125" s="35">
        <v>5055.91</v>
      </c>
      <c r="F125" s="35">
        <v>4741.17</v>
      </c>
      <c r="G125" s="35">
        <v>11500</v>
      </c>
      <c r="H125" s="66"/>
      <c r="I125" s="66"/>
      <c r="J125" s="112"/>
      <c r="K125" s="112"/>
      <c r="L125" s="112"/>
      <c r="M125" s="1"/>
      <c r="N125" s="1"/>
      <c r="O125" s="1"/>
      <c r="P125" s="1"/>
    </row>
    <row r="126" spans="1:16" s="4" customFormat="1" x14ac:dyDescent="0.2">
      <c r="A126" s="15"/>
      <c r="B126" s="44" t="s">
        <v>85</v>
      </c>
      <c r="C126" s="15"/>
      <c r="D126" s="79" t="s">
        <v>86</v>
      </c>
      <c r="E126" s="35">
        <v>643.01</v>
      </c>
      <c r="F126" s="35">
        <v>1722.86</v>
      </c>
      <c r="G126" s="35">
        <v>5205</v>
      </c>
      <c r="H126" s="66"/>
      <c r="I126" s="66"/>
      <c r="J126" s="112"/>
      <c r="K126" s="112"/>
      <c r="L126" s="112"/>
      <c r="M126" s="1"/>
      <c r="N126" s="1"/>
      <c r="O126" s="1"/>
      <c r="P126" s="1"/>
    </row>
    <row r="127" spans="1:16" s="4" customFormat="1" x14ac:dyDescent="0.2">
      <c r="A127" s="15"/>
      <c r="B127" s="44">
        <v>3294</v>
      </c>
      <c r="C127" s="15"/>
      <c r="D127" s="79" t="s">
        <v>138</v>
      </c>
      <c r="E127" s="35">
        <v>1619.75</v>
      </c>
      <c r="F127" s="35">
        <v>272.60000000000002</v>
      </c>
      <c r="G127" s="35">
        <v>1700</v>
      </c>
      <c r="H127" s="66"/>
      <c r="I127" s="66"/>
      <c r="J127" s="112"/>
      <c r="K127" s="112"/>
      <c r="L127" s="112"/>
      <c r="M127" s="1"/>
      <c r="N127" s="1"/>
      <c r="O127" s="1"/>
      <c r="P127" s="1"/>
    </row>
    <row r="128" spans="1:16" s="4" customFormat="1" x14ac:dyDescent="0.2">
      <c r="A128" s="15"/>
      <c r="B128" s="83">
        <v>3295</v>
      </c>
      <c r="C128" s="15"/>
      <c r="D128" s="84" t="s">
        <v>87</v>
      </c>
      <c r="E128" s="35">
        <v>127.41</v>
      </c>
      <c r="F128" s="35">
        <v>67.58</v>
      </c>
      <c r="G128" s="35">
        <v>100</v>
      </c>
      <c r="H128" s="66"/>
      <c r="I128" s="66"/>
      <c r="J128" s="112"/>
      <c r="K128" s="112"/>
      <c r="L128" s="112"/>
      <c r="M128" s="1"/>
      <c r="N128" s="1"/>
      <c r="O128" s="1"/>
      <c r="P128" s="1"/>
    </row>
    <row r="129" spans="1:16" s="4" customFormat="1" x14ac:dyDescent="0.2">
      <c r="A129" s="15"/>
      <c r="B129" s="83" t="s">
        <v>88</v>
      </c>
      <c r="C129" s="15"/>
      <c r="D129" s="84" t="s">
        <v>53</v>
      </c>
      <c r="E129" s="35">
        <v>5164.1099999999997</v>
      </c>
      <c r="F129" s="35">
        <v>1458.29</v>
      </c>
      <c r="G129" s="35">
        <v>5639</v>
      </c>
      <c r="H129" s="66"/>
      <c r="I129" s="66"/>
      <c r="J129" s="112"/>
      <c r="K129" s="112"/>
      <c r="L129" s="112"/>
      <c r="M129" s="1"/>
      <c r="N129" s="1"/>
      <c r="O129" s="1"/>
      <c r="P129" s="1"/>
    </row>
    <row r="130" spans="1:16" s="4" customFormat="1" x14ac:dyDescent="0.2">
      <c r="A130" s="71"/>
      <c r="B130" s="61">
        <v>34</v>
      </c>
      <c r="C130" s="60"/>
      <c r="D130" s="62" t="s">
        <v>10</v>
      </c>
      <c r="E130" s="85">
        <f>E131</f>
        <v>2652.2000000000003</v>
      </c>
      <c r="F130" s="85">
        <f>F131</f>
        <v>1538.7</v>
      </c>
      <c r="G130" s="85">
        <v>3000</v>
      </c>
      <c r="H130" s="104">
        <v>3000</v>
      </c>
      <c r="I130" s="104">
        <v>3000</v>
      </c>
      <c r="J130" s="112"/>
      <c r="K130" s="112"/>
      <c r="L130" s="112"/>
      <c r="M130" s="1"/>
      <c r="N130" s="1"/>
      <c r="O130" s="1"/>
      <c r="P130" s="1"/>
    </row>
    <row r="131" spans="1:16" s="9" customFormat="1" x14ac:dyDescent="0.2">
      <c r="A131" s="86"/>
      <c r="B131" s="73">
        <v>343</v>
      </c>
      <c r="C131" s="10"/>
      <c r="D131" s="74" t="s">
        <v>54</v>
      </c>
      <c r="E131" s="7">
        <f>E132+E133+E134</f>
        <v>2652.2000000000003</v>
      </c>
      <c r="F131" s="7">
        <f>F132</f>
        <v>1538.7</v>
      </c>
      <c r="G131" s="35">
        <v>3000</v>
      </c>
      <c r="H131" s="66"/>
      <c r="I131" s="66"/>
      <c r="J131" s="113"/>
      <c r="K131" s="113"/>
      <c r="L131" s="113"/>
      <c r="M131" s="8"/>
      <c r="N131" s="8"/>
      <c r="O131" s="8"/>
      <c r="P131" s="8"/>
    </row>
    <row r="132" spans="1:16" s="9" customFormat="1" x14ac:dyDescent="0.2">
      <c r="A132" s="24"/>
      <c r="B132" s="44" t="s">
        <v>89</v>
      </c>
      <c r="C132" s="15"/>
      <c r="D132" s="79" t="s">
        <v>90</v>
      </c>
      <c r="E132" s="34">
        <v>2648.78</v>
      </c>
      <c r="F132" s="34">
        <v>1538.7</v>
      </c>
      <c r="G132" s="34">
        <v>3000</v>
      </c>
      <c r="H132" s="66"/>
      <c r="I132" s="66"/>
      <c r="J132" s="113"/>
      <c r="K132" s="113"/>
      <c r="L132" s="113"/>
      <c r="M132" s="8"/>
      <c r="N132" s="8"/>
      <c r="O132" s="8"/>
      <c r="P132" s="8"/>
    </row>
    <row r="133" spans="1:16" s="9" customFormat="1" x14ac:dyDescent="0.2">
      <c r="A133" s="24"/>
      <c r="B133" s="44">
        <v>3432</v>
      </c>
      <c r="C133" s="15"/>
      <c r="D133" s="79" t="s">
        <v>241</v>
      </c>
      <c r="E133" s="34">
        <v>0.83</v>
      </c>
      <c r="F133" s="34">
        <v>0</v>
      </c>
      <c r="G133" s="34">
        <v>0</v>
      </c>
      <c r="H133" s="66"/>
      <c r="I133" s="66"/>
      <c r="J133" s="113"/>
      <c r="K133" s="113"/>
      <c r="L133" s="113"/>
      <c r="M133" s="8"/>
      <c r="N133" s="8"/>
      <c r="O133" s="8"/>
      <c r="P133" s="8"/>
    </row>
    <row r="134" spans="1:16" s="9" customFormat="1" x14ac:dyDescent="0.2">
      <c r="A134" s="24"/>
      <c r="B134" s="44">
        <v>3433</v>
      </c>
      <c r="C134" s="15"/>
      <c r="D134" s="79" t="s">
        <v>214</v>
      </c>
      <c r="E134" s="34">
        <v>2.59</v>
      </c>
      <c r="F134" s="34">
        <v>0</v>
      </c>
      <c r="G134" s="34">
        <v>0</v>
      </c>
      <c r="H134" s="66"/>
      <c r="I134" s="66"/>
      <c r="J134" s="113"/>
      <c r="K134" s="113"/>
      <c r="L134" s="113"/>
      <c r="M134" s="8"/>
      <c r="N134" s="8"/>
      <c r="O134" s="8"/>
      <c r="P134" s="8"/>
    </row>
    <row r="135" spans="1:16" s="9" customFormat="1" x14ac:dyDescent="0.2">
      <c r="A135" s="60"/>
      <c r="B135" s="308">
        <v>38</v>
      </c>
      <c r="C135" s="307"/>
      <c r="D135" s="62" t="s">
        <v>150</v>
      </c>
      <c r="E135" s="63">
        <v>0</v>
      </c>
      <c r="F135" s="63">
        <v>500</v>
      </c>
      <c r="G135" s="63">
        <v>0</v>
      </c>
      <c r="H135" s="104"/>
      <c r="I135" s="104"/>
      <c r="J135" s="113"/>
      <c r="K135" s="113"/>
      <c r="L135" s="113"/>
      <c r="M135" s="8"/>
      <c r="N135" s="8"/>
      <c r="O135" s="8"/>
      <c r="P135" s="8"/>
    </row>
    <row r="136" spans="1:16" s="9" customFormat="1" x14ac:dyDescent="0.2">
      <c r="A136" s="24"/>
      <c r="B136" s="41">
        <v>381</v>
      </c>
      <c r="C136" s="87"/>
      <c r="D136" s="88" t="s">
        <v>48</v>
      </c>
      <c r="E136" s="78">
        <v>0</v>
      </c>
      <c r="F136" s="78">
        <v>500</v>
      </c>
      <c r="G136" s="34">
        <v>0</v>
      </c>
      <c r="H136" s="66"/>
      <c r="I136" s="66"/>
      <c r="J136" s="113"/>
      <c r="K136" s="113"/>
      <c r="L136" s="113"/>
      <c r="M136" s="8"/>
      <c r="N136" s="8"/>
      <c r="O136" s="8"/>
      <c r="P136" s="8"/>
    </row>
    <row r="137" spans="1:16" s="9" customFormat="1" x14ac:dyDescent="0.2">
      <c r="A137" s="24"/>
      <c r="B137" s="43">
        <v>3811</v>
      </c>
      <c r="C137" s="87"/>
      <c r="D137" s="89" t="s">
        <v>151</v>
      </c>
      <c r="E137" s="34">
        <v>0</v>
      </c>
      <c r="F137" s="34">
        <v>500</v>
      </c>
      <c r="G137" s="34">
        <v>0</v>
      </c>
      <c r="H137" s="66"/>
      <c r="I137" s="66"/>
      <c r="J137" s="113"/>
      <c r="K137" s="113"/>
      <c r="L137" s="113"/>
      <c r="M137" s="8"/>
      <c r="N137" s="8"/>
      <c r="O137" s="8"/>
      <c r="P137" s="8"/>
    </row>
    <row r="138" spans="1:16" s="4" customFormat="1" x14ac:dyDescent="0.2">
      <c r="A138" s="309"/>
      <c r="B138" s="321" t="s">
        <v>156</v>
      </c>
      <c r="C138" s="322"/>
      <c r="D138" s="314" t="s">
        <v>254</v>
      </c>
      <c r="E138" s="323">
        <f>E139+E142+E152</f>
        <v>524219.78</v>
      </c>
      <c r="F138" s="323">
        <f>F139+F142+F152</f>
        <v>428005.72000000003</v>
      </c>
      <c r="G138" s="323">
        <f>G139+G142</f>
        <v>74197.709999999992</v>
      </c>
      <c r="H138" s="324"/>
      <c r="I138" s="324"/>
      <c r="J138" s="112"/>
      <c r="K138" s="112"/>
      <c r="L138" s="112"/>
      <c r="M138" s="1"/>
      <c r="N138" s="1"/>
      <c r="O138" s="1"/>
      <c r="P138" s="1"/>
    </row>
    <row r="139" spans="1:16" s="4" customFormat="1" x14ac:dyDescent="0.2">
      <c r="A139" s="71"/>
      <c r="B139" s="61" t="s">
        <v>25</v>
      </c>
      <c r="C139" s="61"/>
      <c r="D139" s="62" t="s">
        <v>152</v>
      </c>
      <c r="E139" s="63">
        <v>444.45</v>
      </c>
      <c r="F139" s="63">
        <f>F140</f>
        <v>1571.26</v>
      </c>
      <c r="G139" s="63">
        <v>1920</v>
      </c>
      <c r="H139" s="104"/>
      <c r="I139" s="104"/>
      <c r="J139" s="112"/>
      <c r="K139" s="112"/>
      <c r="L139" s="112"/>
      <c r="M139" s="1"/>
      <c r="N139" s="1"/>
      <c r="O139" s="1"/>
      <c r="P139" s="1"/>
    </row>
    <row r="140" spans="1:16" s="4" customFormat="1" x14ac:dyDescent="0.2">
      <c r="A140" s="15"/>
      <c r="B140" s="36" t="s">
        <v>153</v>
      </c>
      <c r="C140" s="11"/>
      <c r="D140" s="99" t="s">
        <v>44</v>
      </c>
      <c r="E140" s="18">
        <v>444.45</v>
      </c>
      <c r="F140" s="18">
        <v>1571.26</v>
      </c>
      <c r="G140" s="18">
        <v>1920</v>
      </c>
      <c r="H140" s="66"/>
      <c r="I140" s="66"/>
      <c r="J140" s="112"/>
      <c r="K140" s="112"/>
      <c r="L140" s="112"/>
      <c r="M140" s="1"/>
      <c r="N140" s="1"/>
      <c r="O140" s="1"/>
      <c r="P140" s="1"/>
    </row>
    <row r="141" spans="1:16" s="4" customFormat="1" x14ac:dyDescent="0.2">
      <c r="A141" s="15"/>
      <c r="B141" s="36" t="s">
        <v>154</v>
      </c>
      <c r="C141" s="16"/>
      <c r="D141" s="99" t="s">
        <v>155</v>
      </c>
      <c r="E141" s="18">
        <v>444.45</v>
      </c>
      <c r="F141" s="18">
        <v>1571.26</v>
      </c>
      <c r="G141" s="18">
        <v>1920</v>
      </c>
      <c r="H141" s="66"/>
      <c r="I141" s="66"/>
      <c r="J141" s="112"/>
      <c r="K141" s="112"/>
      <c r="L141" s="112"/>
      <c r="M141" s="1"/>
      <c r="N141" s="1"/>
      <c r="O141" s="1"/>
      <c r="P141" s="1"/>
    </row>
    <row r="142" spans="1:16" s="4" customFormat="1" x14ac:dyDescent="0.2">
      <c r="A142" s="60"/>
      <c r="B142" s="61">
        <v>42</v>
      </c>
      <c r="C142" s="60"/>
      <c r="D142" s="62" t="s">
        <v>8</v>
      </c>
      <c r="E142" s="63">
        <f>E143</f>
        <v>132571.4</v>
      </c>
      <c r="F142" s="63">
        <f>F143+F148+F150</f>
        <v>205464.01</v>
      </c>
      <c r="G142" s="63">
        <f>G143+G148</f>
        <v>72277.709999999992</v>
      </c>
      <c r="H142" s="104"/>
      <c r="I142" s="104"/>
      <c r="J142" s="112"/>
      <c r="K142" s="112"/>
      <c r="L142" s="112"/>
      <c r="M142" s="1"/>
      <c r="N142" s="1"/>
      <c r="O142" s="1"/>
      <c r="P142" s="1"/>
    </row>
    <row r="143" spans="1:16" s="101" customFormat="1" x14ac:dyDescent="0.2">
      <c r="A143" s="15"/>
      <c r="B143" s="64">
        <v>422</v>
      </c>
      <c r="C143" s="15"/>
      <c r="D143" s="10" t="s">
        <v>45</v>
      </c>
      <c r="E143" s="52">
        <f>E144+E146+E147</f>
        <v>132571.4</v>
      </c>
      <c r="F143" s="52">
        <f>F144+F145+F146+F147</f>
        <v>201692.75</v>
      </c>
      <c r="G143" s="52">
        <f>G144+G146</f>
        <v>32277.71</v>
      </c>
      <c r="H143" s="52"/>
      <c r="I143" s="52"/>
      <c r="J143" s="117"/>
      <c r="K143" s="117"/>
      <c r="L143" s="117"/>
      <c r="M143" s="100"/>
      <c r="N143" s="100"/>
      <c r="O143" s="100"/>
      <c r="P143" s="100"/>
    </row>
    <row r="144" spans="1:16" s="30" customFormat="1" x14ac:dyDescent="0.2">
      <c r="A144" s="15"/>
      <c r="B144" s="65" t="s">
        <v>91</v>
      </c>
      <c r="C144" s="15"/>
      <c r="D144" s="15" t="s">
        <v>92</v>
      </c>
      <c r="E144" s="66">
        <v>3923.12</v>
      </c>
      <c r="F144" s="66">
        <v>175160.36</v>
      </c>
      <c r="G144" s="66">
        <v>5050</v>
      </c>
      <c r="H144" s="66"/>
      <c r="I144" s="66"/>
      <c r="J144" s="114"/>
      <c r="K144" s="114"/>
      <c r="L144" s="114"/>
      <c r="M144" s="29"/>
      <c r="N144" s="29"/>
      <c r="O144" s="29"/>
      <c r="P144" s="29"/>
    </row>
    <row r="145" spans="1:16" s="30" customFormat="1" x14ac:dyDescent="0.2">
      <c r="A145" s="15"/>
      <c r="B145" s="65" t="s">
        <v>168</v>
      </c>
      <c r="C145" s="15"/>
      <c r="D145" s="15" t="s">
        <v>246</v>
      </c>
      <c r="E145" s="66"/>
      <c r="F145" s="66">
        <v>1265.6300000000001</v>
      </c>
      <c r="G145" s="66">
        <v>0</v>
      </c>
      <c r="H145" s="66"/>
      <c r="I145" s="66"/>
      <c r="J145" s="114"/>
      <c r="K145" s="114"/>
      <c r="L145" s="114"/>
      <c r="M145" s="29"/>
      <c r="N145" s="29"/>
      <c r="O145" s="29"/>
      <c r="P145" s="29"/>
    </row>
    <row r="146" spans="1:16" s="30" customFormat="1" x14ac:dyDescent="0.2">
      <c r="A146" s="15"/>
      <c r="B146" s="65" t="s">
        <v>157</v>
      </c>
      <c r="C146" s="15"/>
      <c r="D146" s="15" t="s">
        <v>116</v>
      </c>
      <c r="E146" s="66">
        <v>102717.9</v>
      </c>
      <c r="F146" s="66">
        <v>25266.76</v>
      </c>
      <c r="G146" s="66">
        <v>27227.71</v>
      </c>
      <c r="H146" s="66"/>
      <c r="I146" s="66"/>
      <c r="J146" s="114"/>
      <c r="K146" s="114"/>
      <c r="L146" s="114"/>
      <c r="M146" s="29"/>
      <c r="N146" s="29"/>
      <c r="O146" s="29"/>
      <c r="P146" s="29"/>
    </row>
    <row r="147" spans="1:16" s="30" customFormat="1" x14ac:dyDescent="0.2">
      <c r="A147" s="15"/>
      <c r="B147" s="65" t="s">
        <v>158</v>
      </c>
      <c r="C147" s="15"/>
      <c r="D147" s="15" t="s">
        <v>159</v>
      </c>
      <c r="E147" s="66">
        <v>25930.38</v>
      </c>
      <c r="F147" s="66">
        <v>0</v>
      </c>
      <c r="G147" s="66">
        <v>0</v>
      </c>
      <c r="H147" s="66"/>
      <c r="I147" s="66"/>
      <c r="J147" s="114"/>
      <c r="K147" s="114"/>
      <c r="L147" s="114"/>
      <c r="M147" s="29"/>
      <c r="N147" s="29"/>
      <c r="O147" s="29"/>
      <c r="P147" s="29"/>
    </row>
    <row r="148" spans="1:16" s="30" customFormat="1" x14ac:dyDescent="0.2">
      <c r="A148" s="15"/>
      <c r="B148" s="64" t="s">
        <v>255</v>
      </c>
      <c r="C148" s="10"/>
      <c r="D148" s="10" t="s">
        <v>247</v>
      </c>
      <c r="E148" s="52"/>
      <c r="F148" s="52">
        <v>619.1</v>
      </c>
      <c r="G148" s="52">
        <v>40000</v>
      </c>
      <c r="H148" s="66"/>
      <c r="I148" s="66"/>
      <c r="J148" s="114"/>
      <c r="K148" s="114"/>
      <c r="L148" s="114"/>
      <c r="M148" s="29"/>
      <c r="N148" s="29"/>
      <c r="O148" s="29"/>
      <c r="P148" s="29"/>
    </row>
    <row r="149" spans="1:16" s="30" customFormat="1" x14ac:dyDescent="0.2">
      <c r="A149" s="15"/>
      <c r="B149" s="65" t="s">
        <v>256</v>
      </c>
      <c r="C149" s="15"/>
      <c r="D149" s="15" t="s">
        <v>201</v>
      </c>
      <c r="E149" s="66"/>
      <c r="F149" s="66">
        <v>619.1</v>
      </c>
      <c r="G149" s="66">
        <v>40000</v>
      </c>
      <c r="H149" s="66"/>
      <c r="I149" s="66"/>
      <c r="J149" s="114"/>
      <c r="K149" s="114"/>
      <c r="L149" s="114"/>
      <c r="M149" s="29"/>
      <c r="N149" s="29"/>
      <c r="O149" s="29"/>
      <c r="P149" s="29"/>
    </row>
    <row r="150" spans="1:16" s="30" customFormat="1" x14ac:dyDescent="0.2">
      <c r="A150" s="15"/>
      <c r="B150" s="64" t="s">
        <v>160</v>
      </c>
      <c r="C150" s="10"/>
      <c r="D150" s="10" t="s">
        <v>49</v>
      </c>
      <c r="E150" s="66"/>
      <c r="F150" s="52">
        <v>3152.16</v>
      </c>
      <c r="G150" s="66">
        <v>0</v>
      </c>
      <c r="H150" s="66"/>
      <c r="I150" s="66"/>
      <c r="J150" s="114"/>
      <c r="K150" s="114"/>
      <c r="L150" s="114"/>
      <c r="M150" s="29"/>
      <c r="N150" s="29"/>
      <c r="O150" s="29"/>
      <c r="P150" s="29"/>
    </row>
    <row r="151" spans="1:16" s="30" customFormat="1" x14ac:dyDescent="0.2">
      <c r="A151" s="15"/>
      <c r="B151" s="65" t="s">
        <v>161</v>
      </c>
      <c r="C151" s="15"/>
      <c r="D151" s="15" t="s">
        <v>257</v>
      </c>
      <c r="E151" s="66"/>
      <c r="F151" s="66">
        <v>3152.16</v>
      </c>
      <c r="G151" s="66">
        <v>0</v>
      </c>
      <c r="H151" s="66"/>
      <c r="I151" s="66"/>
      <c r="J151" s="114"/>
      <c r="K151" s="114"/>
      <c r="L151" s="114"/>
      <c r="M151" s="29"/>
      <c r="N151" s="29"/>
      <c r="O151" s="29"/>
      <c r="P151" s="29"/>
    </row>
    <row r="152" spans="1:16" s="30" customFormat="1" x14ac:dyDescent="0.2">
      <c r="A152" s="71"/>
      <c r="B152" s="102" t="s">
        <v>163</v>
      </c>
      <c r="C152" s="60"/>
      <c r="D152" s="60" t="s">
        <v>166</v>
      </c>
      <c r="E152" s="104">
        <f>E153</f>
        <v>391203.93</v>
      </c>
      <c r="F152" s="104">
        <v>220970.45</v>
      </c>
      <c r="G152" s="104">
        <v>0</v>
      </c>
      <c r="H152" s="104"/>
      <c r="I152" s="104"/>
      <c r="J152" s="114"/>
      <c r="K152" s="114"/>
      <c r="L152" s="114"/>
      <c r="M152" s="29"/>
      <c r="N152" s="29"/>
      <c r="O152" s="29"/>
      <c r="P152" s="29"/>
    </row>
    <row r="153" spans="1:16" s="30" customFormat="1" x14ac:dyDescent="0.2">
      <c r="A153" s="15"/>
      <c r="B153" s="64" t="s">
        <v>164</v>
      </c>
      <c r="C153" s="10"/>
      <c r="D153" s="10" t="s">
        <v>167</v>
      </c>
      <c r="E153" s="52">
        <v>391203.93</v>
      </c>
      <c r="F153" s="52">
        <v>220970.45</v>
      </c>
      <c r="G153" s="66">
        <v>0</v>
      </c>
      <c r="H153" s="66"/>
      <c r="I153" s="66"/>
      <c r="J153" s="114"/>
      <c r="K153" s="114"/>
      <c r="L153" s="114"/>
      <c r="M153" s="29"/>
      <c r="N153" s="29"/>
      <c r="O153" s="29"/>
      <c r="P153" s="29"/>
    </row>
    <row r="154" spans="1:16" s="30" customFormat="1" x14ac:dyDescent="0.2">
      <c r="A154" s="15"/>
      <c r="B154" s="65" t="s">
        <v>165</v>
      </c>
      <c r="C154" s="15"/>
      <c r="D154" s="15" t="s">
        <v>167</v>
      </c>
      <c r="E154" s="66">
        <v>391203.93</v>
      </c>
      <c r="F154" s="66">
        <v>220970.45</v>
      </c>
      <c r="G154" s="66">
        <v>0</v>
      </c>
      <c r="H154" s="66"/>
      <c r="I154" s="66"/>
      <c r="J154" s="114"/>
      <c r="K154" s="114"/>
      <c r="L154" s="114"/>
      <c r="M154" s="29"/>
      <c r="N154" s="29"/>
      <c r="O154" s="29"/>
      <c r="P154" s="29"/>
    </row>
    <row r="155" spans="1:16" s="9" customFormat="1" x14ac:dyDescent="0.2">
      <c r="A155" s="19"/>
      <c r="B155" s="56"/>
      <c r="C155" s="37">
        <v>31</v>
      </c>
      <c r="D155" s="90" t="s">
        <v>31</v>
      </c>
      <c r="E155" s="91">
        <f>E91+E101+E130+E135+E139+E142+E152</f>
        <v>1065258.23</v>
      </c>
      <c r="F155" s="91">
        <f>F91+F101+F130+F135+F139+F142+F152</f>
        <v>825545.47</v>
      </c>
      <c r="G155" s="91">
        <f>G91+G101+G130+G135+G138</f>
        <v>1409371.58</v>
      </c>
      <c r="H155" s="91">
        <f>H91+H101+H130+H135</f>
        <v>876072.29</v>
      </c>
      <c r="I155" s="91">
        <f>I91+I101+I130+I135</f>
        <v>893700</v>
      </c>
      <c r="J155" s="113"/>
      <c r="K155" s="113"/>
      <c r="L155" s="113"/>
      <c r="M155" s="8"/>
      <c r="N155" s="8"/>
      <c r="O155" s="8"/>
      <c r="P155" s="8"/>
    </row>
    <row r="156" spans="1:16" s="9" customFormat="1" x14ac:dyDescent="0.2">
      <c r="A156" s="311"/>
      <c r="B156" s="312">
        <v>3</v>
      </c>
      <c r="C156" s="313"/>
      <c r="D156" s="314" t="s">
        <v>26</v>
      </c>
      <c r="E156" s="323">
        <f>E157+E168+E196</f>
        <v>2822017.06</v>
      </c>
      <c r="F156" s="323">
        <f>F157+F168+F196</f>
        <v>2098042.4099999997</v>
      </c>
      <c r="G156" s="323">
        <f t="shared" ref="G156:I156" si="30">G157+G168+G196</f>
        <v>1747831.72</v>
      </c>
      <c r="H156" s="323">
        <f t="shared" si="30"/>
        <v>2296336.2999999998</v>
      </c>
      <c r="I156" s="323">
        <f t="shared" si="30"/>
        <v>2378708.59</v>
      </c>
      <c r="J156" s="113"/>
      <c r="K156" s="113"/>
      <c r="L156" s="113"/>
      <c r="M156" s="8"/>
      <c r="N156" s="8"/>
      <c r="O156" s="8"/>
      <c r="P156" s="8"/>
    </row>
    <row r="157" spans="1:16" s="30" customFormat="1" x14ac:dyDescent="0.2">
      <c r="A157" s="60"/>
      <c r="B157" s="61">
        <v>31</v>
      </c>
      <c r="C157" s="60"/>
      <c r="D157" s="62" t="s">
        <v>6</v>
      </c>
      <c r="E157" s="63">
        <f>E158+E163+E165</f>
        <v>1262801.1600000001</v>
      </c>
      <c r="F157" s="63">
        <f t="shared" ref="F157:G157" si="31">F158+F163+F165</f>
        <v>1333744.48</v>
      </c>
      <c r="G157" s="63">
        <f t="shared" si="31"/>
        <v>1108231.72</v>
      </c>
      <c r="H157" s="63">
        <v>1698336.3</v>
      </c>
      <c r="I157" s="63">
        <v>1780708.59</v>
      </c>
      <c r="J157" s="114"/>
      <c r="K157" s="114"/>
      <c r="L157" s="114"/>
      <c r="M157" s="29"/>
      <c r="N157" s="29"/>
      <c r="O157" s="29"/>
      <c r="P157" s="29"/>
    </row>
    <row r="158" spans="1:16" s="30" customFormat="1" x14ac:dyDescent="0.2">
      <c r="A158" s="10"/>
      <c r="B158" s="64">
        <v>311</v>
      </c>
      <c r="C158" s="15"/>
      <c r="D158" s="10" t="s">
        <v>46</v>
      </c>
      <c r="E158" s="78">
        <f>E159+E160+E161+E162</f>
        <v>1066495.5900000001</v>
      </c>
      <c r="F158" s="78">
        <f t="shared" ref="F158:I158" si="32">F159+F160+F161+F162</f>
        <v>1122741.76</v>
      </c>
      <c r="G158" s="78">
        <f t="shared" si="32"/>
        <v>933231.72</v>
      </c>
      <c r="H158" s="78">
        <f t="shared" si="32"/>
        <v>0</v>
      </c>
      <c r="I158" s="78">
        <f t="shared" si="32"/>
        <v>0</v>
      </c>
      <c r="J158" s="114"/>
      <c r="K158" s="114"/>
      <c r="L158" s="114"/>
      <c r="M158" s="29"/>
      <c r="N158" s="29"/>
      <c r="O158" s="29"/>
      <c r="P158" s="29"/>
    </row>
    <row r="159" spans="1:16" s="30" customFormat="1" x14ac:dyDescent="0.2">
      <c r="A159" s="15"/>
      <c r="B159" s="65">
        <v>3111</v>
      </c>
      <c r="C159" s="15"/>
      <c r="D159" s="15" t="s">
        <v>63</v>
      </c>
      <c r="E159" s="34">
        <v>677086.87</v>
      </c>
      <c r="F159" s="34">
        <v>738044.05</v>
      </c>
      <c r="G159" s="34">
        <v>605231.72</v>
      </c>
      <c r="H159" s="66"/>
      <c r="I159" s="66"/>
      <c r="J159" s="114"/>
      <c r="K159" s="114"/>
      <c r="L159" s="114"/>
      <c r="M159" s="29"/>
      <c r="N159" s="29"/>
      <c r="O159" s="29"/>
      <c r="P159" s="29"/>
    </row>
    <row r="160" spans="1:16" s="30" customFormat="1" x14ac:dyDescent="0.2">
      <c r="A160" s="15"/>
      <c r="B160" s="65" t="s">
        <v>139</v>
      </c>
      <c r="C160" s="15"/>
      <c r="D160" s="15" t="s">
        <v>140</v>
      </c>
      <c r="E160" s="34">
        <v>5839.8</v>
      </c>
      <c r="F160" s="34">
        <v>0</v>
      </c>
      <c r="G160" s="34">
        <v>0</v>
      </c>
      <c r="H160" s="66"/>
      <c r="I160" s="66"/>
      <c r="J160" s="114"/>
      <c r="K160" s="114"/>
      <c r="L160" s="114"/>
      <c r="M160" s="29"/>
      <c r="N160" s="29"/>
      <c r="O160" s="29"/>
      <c r="P160" s="29"/>
    </row>
    <row r="161" spans="1:16" s="30" customFormat="1" x14ac:dyDescent="0.2">
      <c r="A161" s="15"/>
      <c r="B161" s="65" t="s">
        <v>123</v>
      </c>
      <c r="C161" s="15"/>
      <c r="D161" s="15" t="s">
        <v>124</v>
      </c>
      <c r="E161" s="34">
        <v>331807.02</v>
      </c>
      <c r="F161" s="34">
        <v>27000.07</v>
      </c>
      <c r="G161" s="34">
        <v>28000</v>
      </c>
      <c r="H161" s="66"/>
      <c r="I161" s="66"/>
      <c r="J161" s="114"/>
      <c r="K161" s="114"/>
      <c r="L161" s="114"/>
      <c r="M161" s="29"/>
      <c r="N161" s="29"/>
      <c r="O161" s="29"/>
      <c r="P161" s="29"/>
    </row>
    <row r="162" spans="1:16" s="30" customFormat="1" x14ac:dyDescent="0.2">
      <c r="A162" s="15"/>
      <c r="B162" s="65" t="s">
        <v>128</v>
      </c>
      <c r="C162" s="15"/>
      <c r="D162" s="15" t="s">
        <v>129</v>
      </c>
      <c r="E162" s="34">
        <v>51761.9</v>
      </c>
      <c r="F162" s="34">
        <v>357697.64</v>
      </c>
      <c r="G162" s="34">
        <v>300000</v>
      </c>
      <c r="H162" s="66"/>
      <c r="I162" s="66"/>
      <c r="J162" s="114"/>
      <c r="K162" s="114"/>
      <c r="L162" s="114"/>
      <c r="M162" s="29"/>
      <c r="N162" s="29"/>
      <c r="O162" s="29"/>
      <c r="P162" s="29"/>
    </row>
    <row r="163" spans="1:16" s="30" customFormat="1" x14ac:dyDescent="0.2">
      <c r="A163" s="15"/>
      <c r="B163" s="64" t="s">
        <v>141</v>
      </c>
      <c r="C163" s="10"/>
      <c r="D163" s="10" t="s">
        <v>50</v>
      </c>
      <c r="E163" s="78">
        <f>E164</f>
        <v>28040.22</v>
      </c>
      <c r="F163" s="78">
        <f t="shared" ref="F163:I163" si="33">F164</f>
        <v>42700</v>
      </c>
      <c r="G163" s="78">
        <v>25000</v>
      </c>
      <c r="H163" s="78">
        <f t="shared" si="33"/>
        <v>0</v>
      </c>
      <c r="I163" s="78">
        <f t="shared" si="33"/>
        <v>0</v>
      </c>
      <c r="J163" s="114"/>
      <c r="K163" s="114"/>
      <c r="L163" s="114"/>
      <c r="M163" s="29"/>
      <c r="N163" s="29"/>
      <c r="O163" s="29"/>
      <c r="P163" s="29"/>
    </row>
    <row r="164" spans="1:16" s="30" customFormat="1" x14ac:dyDescent="0.2">
      <c r="A164" s="15"/>
      <c r="B164" s="65" t="s">
        <v>73</v>
      </c>
      <c r="C164" s="15"/>
      <c r="D164" s="15" t="s">
        <v>50</v>
      </c>
      <c r="E164" s="34">
        <v>28040.22</v>
      </c>
      <c r="F164" s="34">
        <v>42700</v>
      </c>
      <c r="G164" s="34">
        <v>25000</v>
      </c>
      <c r="H164" s="66"/>
      <c r="I164" s="66"/>
      <c r="J164" s="114"/>
      <c r="K164" s="114"/>
      <c r="L164" s="114"/>
      <c r="M164" s="29"/>
      <c r="N164" s="29"/>
      <c r="O164" s="29"/>
      <c r="P164" s="29"/>
    </row>
    <row r="165" spans="1:16" s="30" customFormat="1" x14ac:dyDescent="0.2">
      <c r="A165" s="15"/>
      <c r="B165" s="11">
        <v>313</v>
      </c>
      <c r="C165" s="10"/>
      <c r="D165" s="10" t="s">
        <v>47</v>
      </c>
      <c r="E165" s="78">
        <f>E166+E167</f>
        <v>168265.34999999998</v>
      </c>
      <c r="F165" s="78">
        <f t="shared" ref="F165:I165" si="34">F166+F167</f>
        <v>168302.72</v>
      </c>
      <c r="G165" s="78">
        <f t="shared" si="34"/>
        <v>150000</v>
      </c>
      <c r="H165" s="78">
        <f t="shared" si="34"/>
        <v>0</v>
      </c>
      <c r="I165" s="78">
        <f t="shared" si="34"/>
        <v>0</v>
      </c>
      <c r="J165" s="114"/>
      <c r="K165" s="114"/>
      <c r="L165" s="114"/>
      <c r="M165" s="29"/>
      <c r="N165" s="29"/>
      <c r="O165" s="29"/>
      <c r="P165" s="29"/>
    </row>
    <row r="166" spans="1:16" s="30" customFormat="1" x14ac:dyDescent="0.2">
      <c r="A166" s="15"/>
      <c r="B166" s="16" t="s">
        <v>142</v>
      </c>
      <c r="C166" s="15"/>
      <c r="D166" s="15" t="s">
        <v>143</v>
      </c>
      <c r="E166" s="34">
        <v>5016.3</v>
      </c>
      <c r="F166" s="34">
        <v>0</v>
      </c>
      <c r="G166" s="34">
        <v>150000</v>
      </c>
      <c r="H166" s="66"/>
      <c r="I166" s="66"/>
      <c r="J166" s="114"/>
      <c r="K166" s="114"/>
      <c r="L166" s="114"/>
      <c r="M166" s="29"/>
      <c r="N166" s="29"/>
      <c r="O166" s="29"/>
      <c r="P166" s="29"/>
    </row>
    <row r="167" spans="1:16" s="30" customFormat="1" ht="16.5" customHeight="1" x14ac:dyDescent="0.2">
      <c r="A167" s="15"/>
      <c r="B167" s="16">
        <v>3132</v>
      </c>
      <c r="C167" s="15"/>
      <c r="D167" s="15" t="s">
        <v>64</v>
      </c>
      <c r="E167" s="34">
        <v>163249.04999999999</v>
      </c>
      <c r="F167" s="34">
        <v>168302.72</v>
      </c>
      <c r="G167" s="34"/>
      <c r="H167" s="66"/>
      <c r="I167" s="66"/>
      <c r="J167" s="114"/>
      <c r="K167" s="114"/>
      <c r="L167" s="114"/>
      <c r="M167" s="29"/>
      <c r="N167" s="29"/>
      <c r="O167" s="29"/>
      <c r="P167" s="29"/>
    </row>
    <row r="168" spans="1:16" s="4" customFormat="1" ht="15.75" customHeight="1" x14ac:dyDescent="0.2">
      <c r="A168" s="60"/>
      <c r="B168" s="61">
        <v>32</v>
      </c>
      <c r="C168" s="60"/>
      <c r="D168" s="62" t="s">
        <v>7</v>
      </c>
      <c r="E168" s="63">
        <f>E169+E173+E180</f>
        <v>1559215.9</v>
      </c>
      <c r="F168" s="63">
        <f t="shared" ref="F168:G168" si="35">F169+F173+F180</f>
        <v>762936.63</v>
      </c>
      <c r="G168" s="63">
        <f t="shared" si="35"/>
        <v>639600</v>
      </c>
      <c r="H168" s="63">
        <v>598000</v>
      </c>
      <c r="I168" s="63">
        <v>598000</v>
      </c>
      <c r="J168" s="112"/>
      <c r="K168" s="112"/>
      <c r="L168" s="112"/>
      <c r="M168" s="1"/>
      <c r="N168" s="1"/>
      <c r="O168" s="1"/>
      <c r="P168" s="1"/>
    </row>
    <row r="169" spans="1:16" s="4" customFormat="1" x14ac:dyDescent="0.2">
      <c r="A169" s="10"/>
      <c r="B169" s="73">
        <v>321</v>
      </c>
      <c r="C169" s="10"/>
      <c r="D169" s="74" t="s">
        <v>51</v>
      </c>
      <c r="E169" s="52">
        <f>E170+E171+E172</f>
        <v>42097.42</v>
      </c>
      <c r="F169" s="52">
        <f t="shared" ref="F169:I169" si="36">F170+F171+F172</f>
        <v>67231.97</v>
      </c>
      <c r="G169" s="52">
        <f t="shared" si="36"/>
        <v>40000</v>
      </c>
      <c r="H169" s="52">
        <f t="shared" si="36"/>
        <v>0</v>
      </c>
      <c r="I169" s="52">
        <f t="shared" si="36"/>
        <v>0</v>
      </c>
      <c r="J169" s="112"/>
      <c r="K169" s="112"/>
      <c r="L169" s="112"/>
      <c r="M169" s="1"/>
      <c r="N169" s="1"/>
      <c r="O169" s="1"/>
      <c r="P169" s="1"/>
    </row>
    <row r="170" spans="1:16" s="9" customFormat="1" ht="15.75" customHeight="1" x14ac:dyDescent="0.2">
      <c r="A170" s="15"/>
      <c r="B170" s="44" t="s">
        <v>65</v>
      </c>
      <c r="C170" s="15"/>
      <c r="D170" s="79" t="s">
        <v>66</v>
      </c>
      <c r="E170" s="66"/>
      <c r="F170" s="66">
        <v>5834.26</v>
      </c>
      <c r="G170" s="66">
        <v>5000</v>
      </c>
      <c r="H170" s="66"/>
      <c r="I170" s="66"/>
      <c r="J170" s="113"/>
      <c r="K170" s="113"/>
      <c r="L170" s="113"/>
      <c r="M170" s="8"/>
      <c r="N170" s="8"/>
      <c r="O170" s="8"/>
      <c r="P170" s="8"/>
    </row>
    <row r="171" spans="1:16" s="4" customFormat="1" ht="31.5" x14ac:dyDescent="0.2">
      <c r="A171" s="15"/>
      <c r="B171" s="44" t="s">
        <v>67</v>
      </c>
      <c r="C171" s="15"/>
      <c r="D171" s="17" t="s">
        <v>55</v>
      </c>
      <c r="E171" s="66">
        <v>37451.46</v>
      </c>
      <c r="F171" s="66">
        <v>55713.599999999999</v>
      </c>
      <c r="G171" s="66">
        <v>30500</v>
      </c>
      <c r="H171" s="66"/>
      <c r="I171" s="66"/>
      <c r="J171" s="112"/>
      <c r="K171" s="112"/>
      <c r="L171" s="112"/>
      <c r="M171" s="1"/>
      <c r="N171" s="1"/>
      <c r="O171" s="1"/>
      <c r="P171" s="1"/>
    </row>
    <row r="172" spans="1:16" s="4" customFormat="1" x14ac:dyDescent="0.2">
      <c r="A172" s="15"/>
      <c r="B172" s="44">
        <v>3213</v>
      </c>
      <c r="C172" s="15"/>
      <c r="D172" s="17" t="s">
        <v>144</v>
      </c>
      <c r="E172" s="66">
        <v>4645.96</v>
      </c>
      <c r="F172" s="66">
        <v>5684.11</v>
      </c>
      <c r="G172" s="66">
        <v>4500</v>
      </c>
      <c r="H172" s="66"/>
      <c r="I172" s="66"/>
      <c r="J172" s="112"/>
      <c r="K172" s="112"/>
      <c r="L172" s="112"/>
      <c r="M172" s="1"/>
      <c r="N172" s="1"/>
      <c r="O172" s="1"/>
      <c r="P172" s="1"/>
    </row>
    <row r="173" spans="1:16" s="4" customFormat="1" ht="15.75" customHeight="1" x14ac:dyDescent="0.2">
      <c r="A173" s="10"/>
      <c r="B173" s="73">
        <v>322</v>
      </c>
      <c r="C173" s="10"/>
      <c r="D173" s="74" t="s">
        <v>52</v>
      </c>
      <c r="E173" s="52">
        <f>E174+E175+E176+E177+E178</f>
        <v>1425167.5999999999</v>
      </c>
      <c r="F173" s="52">
        <f>F174+F175+F176+F177+F178+F179</f>
        <v>524089.26</v>
      </c>
      <c r="G173" s="52">
        <f t="shared" ref="G173:I173" si="37">G174+G175+G176+G177+G178</f>
        <v>599600</v>
      </c>
      <c r="H173" s="52">
        <f t="shared" si="37"/>
        <v>0</v>
      </c>
      <c r="I173" s="52">
        <f t="shared" si="37"/>
        <v>0</v>
      </c>
      <c r="J173" s="112"/>
      <c r="K173" s="112"/>
      <c r="L173" s="112"/>
      <c r="M173" s="1"/>
      <c r="N173" s="1"/>
      <c r="O173" s="1"/>
      <c r="P173" s="1"/>
    </row>
    <row r="174" spans="1:16" s="4" customFormat="1" x14ac:dyDescent="0.2">
      <c r="A174" s="15"/>
      <c r="B174" s="44" t="s">
        <v>68</v>
      </c>
      <c r="C174" s="15"/>
      <c r="D174" s="79" t="s">
        <v>57</v>
      </c>
      <c r="E174" s="66">
        <v>17931.91</v>
      </c>
      <c r="F174" s="66">
        <v>24114.240000000002</v>
      </c>
      <c r="G174" s="66">
        <v>0</v>
      </c>
      <c r="H174" s="66"/>
      <c r="I174" s="66"/>
      <c r="J174" s="112"/>
      <c r="K174" s="112"/>
      <c r="L174" s="112"/>
      <c r="M174" s="1"/>
      <c r="N174" s="1"/>
      <c r="O174" s="1"/>
      <c r="P174" s="1"/>
    </row>
    <row r="175" spans="1:16" s="4" customFormat="1" x14ac:dyDescent="0.2">
      <c r="A175" s="15"/>
      <c r="B175" s="44">
        <v>3222</v>
      </c>
      <c r="C175" s="15"/>
      <c r="D175" s="79" t="s">
        <v>58</v>
      </c>
      <c r="E175" s="66">
        <v>1370005.56</v>
      </c>
      <c r="F175" s="66">
        <v>428041.03</v>
      </c>
      <c r="G175" s="66">
        <v>599600</v>
      </c>
      <c r="H175" s="66"/>
      <c r="I175" s="66"/>
      <c r="J175" s="112"/>
      <c r="K175" s="112"/>
      <c r="L175" s="112"/>
      <c r="M175" s="1"/>
      <c r="N175" s="1"/>
      <c r="O175" s="1"/>
      <c r="P175" s="1"/>
    </row>
    <row r="176" spans="1:16" s="9" customFormat="1" ht="15.75" customHeight="1" x14ac:dyDescent="0.2">
      <c r="A176" s="15"/>
      <c r="B176" s="44" t="s">
        <v>69</v>
      </c>
      <c r="C176" s="15"/>
      <c r="D176" s="79" t="s">
        <v>70</v>
      </c>
      <c r="E176" s="66">
        <v>29613.17</v>
      </c>
      <c r="F176" s="66">
        <v>68000</v>
      </c>
      <c r="G176" s="66">
        <v>0</v>
      </c>
      <c r="H176" s="66"/>
      <c r="I176" s="66"/>
      <c r="J176" s="113"/>
      <c r="K176" s="113"/>
      <c r="L176" s="113"/>
      <c r="M176" s="8"/>
      <c r="N176" s="8"/>
      <c r="O176" s="8"/>
      <c r="P176" s="8"/>
    </row>
    <row r="177" spans="1:16" s="4" customFormat="1" ht="31.5" x14ac:dyDescent="0.2">
      <c r="A177" s="15"/>
      <c r="B177" s="44" t="s">
        <v>71</v>
      </c>
      <c r="C177" s="15"/>
      <c r="D177" s="17" t="s">
        <v>72</v>
      </c>
      <c r="E177" s="66">
        <v>0</v>
      </c>
      <c r="F177" s="66">
        <v>300</v>
      </c>
      <c r="G177" s="66">
        <v>0</v>
      </c>
      <c r="H177" s="66"/>
      <c r="I177" s="66"/>
      <c r="J177" s="112"/>
      <c r="K177" s="112"/>
      <c r="L177" s="112"/>
      <c r="M177" s="1"/>
      <c r="N177" s="1"/>
      <c r="O177" s="1"/>
      <c r="P177" s="1"/>
    </row>
    <row r="178" spans="1:16" s="4" customFormat="1" x14ac:dyDescent="0.2">
      <c r="A178" s="15"/>
      <c r="B178" s="44">
        <v>3225</v>
      </c>
      <c r="C178" s="15"/>
      <c r="D178" s="17" t="s">
        <v>134</v>
      </c>
      <c r="E178" s="66">
        <v>7616.96</v>
      </c>
      <c r="F178" s="66">
        <v>3184.24</v>
      </c>
      <c r="G178" s="66">
        <v>0</v>
      </c>
      <c r="H178" s="66"/>
      <c r="I178" s="66"/>
      <c r="J178" s="112"/>
      <c r="K178" s="112"/>
      <c r="L178" s="112"/>
      <c r="M178" s="1"/>
      <c r="N178" s="1"/>
      <c r="O178" s="1"/>
      <c r="P178" s="1"/>
    </row>
    <row r="179" spans="1:16" s="4" customFormat="1" x14ac:dyDescent="0.2">
      <c r="A179" s="15"/>
      <c r="B179" s="44">
        <v>3227</v>
      </c>
      <c r="C179" s="15"/>
      <c r="D179" s="17" t="s">
        <v>137</v>
      </c>
      <c r="E179" s="66">
        <v>0</v>
      </c>
      <c r="F179" s="66">
        <v>449.75</v>
      </c>
      <c r="G179" s="66">
        <v>0</v>
      </c>
      <c r="H179" s="66"/>
      <c r="I179" s="66"/>
      <c r="J179" s="112"/>
      <c r="K179" s="112"/>
      <c r="L179" s="112"/>
      <c r="M179" s="1"/>
      <c r="N179" s="1"/>
      <c r="O179" s="1"/>
      <c r="P179" s="1"/>
    </row>
    <row r="180" spans="1:16" s="4" customFormat="1" ht="15.75" customHeight="1" x14ac:dyDescent="0.2">
      <c r="A180" s="10"/>
      <c r="B180" s="73">
        <v>323</v>
      </c>
      <c r="C180" s="10"/>
      <c r="D180" s="74" t="s">
        <v>43</v>
      </c>
      <c r="E180" s="52">
        <f>E181+E182+E184+E185+E186+E187+E189+E191</f>
        <v>91950.88</v>
      </c>
      <c r="F180" s="52">
        <f>F181+F182+F183+F184+F185+F186+F187+F188+F189+F190+F191+F192+F193+F194+F195</f>
        <v>171615.4</v>
      </c>
      <c r="G180" s="52">
        <f>G181+G182+G184+G185+G186+G187+G189+G191</f>
        <v>0</v>
      </c>
      <c r="H180" s="52">
        <f>H181+H182+H184+H185+H186+H187+H189+H191</f>
        <v>0</v>
      </c>
      <c r="I180" s="52">
        <f>I181+I182+I184+I185+I186+I187+I189+I191</f>
        <v>0</v>
      </c>
      <c r="J180" s="112"/>
      <c r="K180" s="112"/>
      <c r="L180" s="112"/>
      <c r="M180" s="1"/>
      <c r="N180" s="1"/>
      <c r="O180" s="1"/>
      <c r="P180" s="1"/>
    </row>
    <row r="181" spans="1:16" s="4" customFormat="1" ht="15.75" customHeight="1" x14ac:dyDescent="0.2">
      <c r="A181" s="15"/>
      <c r="B181" s="44" t="s">
        <v>74</v>
      </c>
      <c r="C181" s="15"/>
      <c r="D181" s="79" t="s">
        <v>75</v>
      </c>
      <c r="E181" s="66">
        <v>8828.85</v>
      </c>
      <c r="F181" s="66">
        <v>14827.08</v>
      </c>
      <c r="G181" s="66">
        <v>0</v>
      </c>
      <c r="H181" s="66"/>
      <c r="I181" s="66"/>
      <c r="J181" s="112"/>
      <c r="K181" s="112"/>
      <c r="L181" s="112"/>
      <c r="M181" s="1"/>
      <c r="N181" s="1"/>
      <c r="O181" s="1"/>
      <c r="P181" s="1"/>
    </row>
    <row r="182" spans="1:16" s="4" customFormat="1" ht="15.75" customHeight="1" x14ac:dyDescent="0.2">
      <c r="A182" s="15"/>
      <c r="B182" s="44" t="s">
        <v>76</v>
      </c>
      <c r="C182" s="15"/>
      <c r="D182" s="79" t="s">
        <v>77</v>
      </c>
      <c r="E182" s="66">
        <v>13351.38</v>
      </c>
      <c r="F182" s="66">
        <v>33845.32</v>
      </c>
      <c r="G182" s="66">
        <v>0</v>
      </c>
      <c r="H182" s="66"/>
      <c r="I182" s="66"/>
      <c r="J182" s="112"/>
      <c r="K182" s="112"/>
      <c r="L182" s="112"/>
      <c r="M182" s="1"/>
      <c r="N182" s="1"/>
      <c r="O182" s="1"/>
      <c r="P182" s="1"/>
    </row>
    <row r="183" spans="1:16" s="4" customFormat="1" ht="15.75" customHeight="1" x14ac:dyDescent="0.2">
      <c r="A183" s="15"/>
      <c r="B183" s="44">
        <v>3233</v>
      </c>
      <c r="C183" s="15"/>
      <c r="D183" s="79" t="s">
        <v>131</v>
      </c>
      <c r="E183" s="66">
        <v>0</v>
      </c>
      <c r="F183" s="66">
        <v>2500</v>
      </c>
      <c r="G183" s="66">
        <v>0</v>
      </c>
      <c r="H183" s="66"/>
      <c r="I183" s="66"/>
      <c r="J183" s="112"/>
      <c r="K183" s="112"/>
      <c r="L183" s="112"/>
      <c r="M183" s="1"/>
      <c r="N183" s="1"/>
      <c r="O183" s="1"/>
      <c r="P183" s="1"/>
    </row>
    <row r="184" spans="1:16" s="4" customFormat="1" ht="15.75" customHeight="1" x14ac:dyDescent="0.2">
      <c r="A184" s="15"/>
      <c r="B184" s="44" t="s">
        <v>78</v>
      </c>
      <c r="C184" s="15"/>
      <c r="D184" s="79" t="s">
        <v>79</v>
      </c>
      <c r="E184" s="66">
        <v>14624.46</v>
      </c>
      <c r="F184" s="66">
        <v>23698.15</v>
      </c>
      <c r="G184" s="66">
        <v>0</v>
      </c>
      <c r="H184" s="66"/>
      <c r="I184" s="66"/>
      <c r="J184" s="112"/>
      <c r="K184" s="112"/>
      <c r="L184" s="112"/>
      <c r="M184" s="1"/>
      <c r="N184" s="1"/>
      <c r="O184" s="1"/>
      <c r="P184" s="1"/>
    </row>
    <row r="185" spans="1:16" s="4" customFormat="1" ht="15.75" customHeight="1" x14ac:dyDescent="0.2">
      <c r="A185" s="15"/>
      <c r="B185" s="44">
        <v>3235</v>
      </c>
      <c r="C185" s="15"/>
      <c r="D185" s="79" t="s">
        <v>61</v>
      </c>
      <c r="E185" s="66">
        <v>2654.46</v>
      </c>
      <c r="F185" s="66">
        <v>3678.91</v>
      </c>
      <c r="G185" s="66">
        <v>0</v>
      </c>
      <c r="H185" s="66"/>
      <c r="I185" s="66"/>
      <c r="J185" s="112"/>
      <c r="K185" s="112"/>
      <c r="L185" s="112"/>
      <c r="M185" s="1"/>
      <c r="N185" s="1"/>
      <c r="O185" s="1"/>
      <c r="P185" s="1"/>
    </row>
    <row r="186" spans="1:16" s="4" customFormat="1" ht="15.75" customHeight="1" x14ac:dyDescent="0.2">
      <c r="A186" s="15"/>
      <c r="B186" s="44">
        <v>3236</v>
      </c>
      <c r="C186" s="15"/>
      <c r="D186" s="79" t="s">
        <v>127</v>
      </c>
      <c r="E186" s="66">
        <v>648.88</v>
      </c>
      <c r="F186" s="66">
        <v>8384.4699999999993</v>
      </c>
      <c r="G186" s="66">
        <v>0</v>
      </c>
      <c r="H186" s="66"/>
      <c r="I186" s="66"/>
      <c r="J186" s="112"/>
      <c r="K186" s="112"/>
      <c r="L186" s="112"/>
      <c r="M186" s="1"/>
      <c r="N186" s="1"/>
      <c r="O186" s="1"/>
      <c r="P186" s="1"/>
    </row>
    <row r="187" spans="1:16" s="9" customFormat="1" ht="15.75" customHeight="1" x14ac:dyDescent="0.2">
      <c r="A187" s="15"/>
      <c r="B187" s="44">
        <v>3237</v>
      </c>
      <c r="C187" s="15"/>
      <c r="D187" s="79" t="s">
        <v>59</v>
      </c>
      <c r="E187" s="66">
        <v>7541.44</v>
      </c>
      <c r="F187" s="66">
        <v>8989.81</v>
      </c>
      <c r="G187" s="66">
        <v>0</v>
      </c>
      <c r="H187" s="66"/>
      <c r="I187" s="66"/>
      <c r="J187" s="113"/>
      <c r="K187" s="113"/>
      <c r="L187" s="113"/>
      <c r="M187" s="8"/>
      <c r="N187" s="8"/>
      <c r="O187" s="8"/>
      <c r="P187" s="8"/>
    </row>
    <row r="188" spans="1:16" s="9" customFormat="1" ht="15.75" customHeight="1" x14ac:dyDescent="0.2">
      <c r="A188" s="15"/>
      <c r="B188" s="44">
        <v>3238</v>
      </c>
      <c r="C188" s="15"/>
      <c r="D188" s="79" t="s">
        <v>81</v>
      </c>
      <c r="E188" s="66">
        <v>0</v>
      </c>
      <c r="F188" s="66">
        <v>13106.16</v>
      </c>
      <c r="G188" s="66">
        <v>0</v>
      </c>
      <c r="H188" s="66"/>
      <c r="I188" s="66"/>
      <c r="J188" s="113"/>
      <c r="K188" s="113"/>
      <c r="L188" s="113"/>
      <c r="M188" s="8"/>
      <c r="N188" s="8"/>
      <c r="O188" s="8"/>
      <c r="P188" s="8"/>
    </row>
    <row r="189" spans="1:16" s="4" customFormat="1" x14ac:dyDescent="0.2">
      <c r="A189" s="15"/>
      <c r="B189" s="44" t="s">
        <v>82</v>
      </c>
      <c r="C189" s="15"/>
      <c r="D189" s="79" t="s">
        <v>60</v>
      </c>
      <c r="E189" s="66">
        <v>39787.11</v>
      </c>
      <c r="F189" s="66">
        <v>42668.15</v>
      </c>
      <c r="G189" s="66">
        <v>0</v>
      </c>
      <c r="H189" s="66"/>
      <c r="I189" s="66"/>
      <c r="J189" s="112"/>
      <c r="K189" s="112"/>
      <c r="L189" s="112"/>
      <c r="M189" s="1"/>
      <c r="N189" s="1"/>
      <c r="O189" s="1"/>
      <c r="P189" s="1"/>
    </row>
    <row r="190" spans="1:16" s="4" customFormat="1" x14ac:dyDescent="0.2">
      <c r="A190" s="15"/>
      <c r="B190" s="44">
        <v>3291</v>
      </c>
      <c r="C190" s="15"/>
      <c r="D190" s="79" t="s">
        <v>252</v>
      </c>
      <c r="E190" s="66">
        <v>0</v>
      </c>
      <c r="F190" s="66">
        <v>5070.25</v>
      </c>
      <c r="G190" s="66">
        <v>0</v>
      </c>
      <c r="H190" s="66"/>
      <c r="I190" s="66"/>
      <c r="J190" s="112"/>
      <c r="K190" s="112"/>
      <c r="L190" s="112"/>
      <c r="M190" s="1"/>
      <c r="N190" s="1"/>
      <c r="O190" s="1"/>
      <c r="P190" s="1"/>
    </row>
    <row r="191" spans="1:16" s="4" customFormat="1" x14ac:dyDescent="0.2">
      <c r="A191" s="15"/>
      <c r="B191" s="44">
        <v>3292</v>
      </c>
      <c r="C191" s="15"/>
      <c r="D191" s="79" t="s">
        <v>132</v>
      </c>
      <c r="E191" s="66">
        <v>4514.3</v>
      </c>
      <c r="F191" s="66">
        <v>5978.83</v>
      </c>
      <c r="G191" s="66">
        <v>0</v>
      </c>
      <c r="H191" s="66"/>
      <c r="I191" s="66"/>
      <c r="J191" s="112"/>
      <c r="K191" s="112"/>
      <c r="L191" s="112"/>
      <c r="M191" s="1"/>
      <c r="N191" s="1"/>
      <c r="O191" s="1"/>
      <c r="P191" s="1"/>
    </row>
    <row r="192" spans="1:16" s="4" customFormat="1" x14ac:dyDescent="0.2">
      <c r="A192" s="15"/>
      <c r="B192" s="44">
        <v>3293</v>
      </c>
      <c r="C192" s="15"/>
      <c r="D192" s="79" t="s">
        <v>86</v>
      </c>
      <c r="E192" s="66">
        <v>0</v>
      </c>
      <c r="F192" s="66">
        <v>3590.36</v>
      </c>
      <c r="G192" s="66">
        <v>0</v>
      </c>
      <c r="H192" s="66"/>
      <c r="I192" s="66"/>
      <c r="J192" s="112"/>
      <c r="K192" s="112"/>
      <c r="L192" s="112"/>
      <c r="M192" s="1"/>
      <c r="N192" s="1"/>
      <c r="O192" s="1"/>
      <c r="P192" s="1"/>
    </row>
    <row r="193" spans="1:16" s="4" customFormat="1" x14ac:dyDescent="0.2">
      <c r="A193" s="15"/>
      <c r="B193" s="44">
        <v>3294</v>
      </c>
      <c r="C193" s="15"/>
      <c r="D193" s="79" t="s">
        <v>138</v>
      </c>
      <c r="E193" s="66">
        <v>0</v>
      </c>
      <c r="F193" s="66">
        <v>1363</v>
      </c>
      <c r="G193" s="66">
        <v>0</v>
      </c>
      <c r="H193" s="66"/>
      <c r="I193" s="66"/>
      <c r="J193" s="112"/>
      <c r="K193" s="112"/>
      <c r="L193" s="112"/>
      <c r="M193" s="1"/>
      <c r="N193" s="1"/>
      <c r="O193" s="1"/>
      <c r="P193" s="1"/>
    </row>
    <row r="194" spans="1:16" s="4" customFormat="1" x14ac:dyDescent="0.2">
      <c r="A194" s="15"/>
      <c r="B194" s="44">
        <v>3295</v>
      </c>
      <c r="C194" s="15"/>
      <c r="D194" s="79" t="s">
        <v>87</v>
      </c>
      <c r="E194" s="66">
        <v>0</v>
      </c>
      <c r="F194" s="66">
        <v>32.42</v>
      </c>
      <c r="G194" s="66">
        <v>0</v>
      </c>
      <c r="H194" s="66"/>
      <c r="I194" s="66"/>
      <c r="J194" s="112"/>
      <c r="K194" s="112"/>
      <c r="L194" s="112"/>
      <c r="M194" s="1"/>
      <c r="N194" s="1"/>
      <c r="O194" s="1"/>
      <c r="P194" s="1"/>
    </row>
    <row r="195" spans="1:16" s="4" customFormat="1" ht="15" customHeight="1" x14ac:dyDescent="0.2">
      <c r="A195" s="15"/>
      <c r="B195" s="44">
        <v>3299</v>
      </c>
      <c r="C195" s="15"/>
      <c r="D195" s="79" t="s">
        <v>53</v>
      </c>
      <c r="E195" s="66">
        <v>0</v>
      </c>
      <c r="F195" s="4">
        <v>3882.49</v>
      </c>
      <c r="G195" s="66">
        <v>0</v>
      </c>
      <c r="H195" s="66"/>
      <c r="I195" s="66"/>
      <c r="J195" s="112"/>
      <c r="K195" s="112"/>
      <c r="L195" s="112"/>
      <c r="M195" s="1"/>
      <c r="N195" s="1"/>
      <c r="O195" s="1"/>
      <c r="P195" s="1"/>
    </row>
    <row r="196" spans="1:16" s="4" customFormat="1" ht="15" customHeight="1" x14ac:dyDescent="0.2">
      <c r="A196" s="71"/>
      <c r="B196" s="61">
        <v>34</v>
      </c>
      <c r="C196" s="60"/>
      <c r="D196" s="62" t="s">
        <v>10</v>
      </c>
      <c r="E196" s="63">
        <v>0</v>
      </c>
      <c r="F196" s="63">
        <v>1361.3</v>
      </c>
      <c r="G196" s="104">
        <v>0</v>
      </c>
      <c r="H196" s="104"/>
      <c r="I196" s="104"/>
      <c r="J196" s="112"/>
      <c r="K196" s="112"/>
      <c r="L196" s="112"/>
      <c r="M196" s="1"/>
      <c r="N196" s="1"/>
      <c r="O196" s="1"/>
      <c r="P196" s="1"/>
    </row>
    <row r="197" spans="1:16" s="4" customFormat="1" ht="15" customHeight="1" x14ac:dyDescent="0.2">
      <c r="A197" s="15"/>
      <c r="B197" s="73">
        <v>343</v>
      </c>
      <c r="C197" s="10"/>
      <c r="D197" s="74" t="s">
        <v>54</v>
      </c>
      <c r="E197" s="66">
        <v>0</v>
      </c>
      <c r="F197" s="66">
        <v>1361.3</v>
      </c>
      <c r="G197" s="66">
        <v>0</v>
      </c>
      <c r="H197" s="66"/>
      <c r="I197" s="66"/>
      <c r="J197" s="112"/>
      <c r="K197" s="112"/>
      <c r="L197" s="112"/>
      <c r="M197" s="1"/>
      <c r="N197" s="1"/>
      <c r="O197" s="1"/>
      <c r="P197" s="1"/>
    </row>
    <row r="198" spans="1:16" s="4" customFormat="1" ht="15" customHeight="1" x14ac:dyDescent="0.2">
      <c r="A198" s="15"/>
      <c r="B198" s="44" t="s">
        <v>89</v>
      </c>
      <c r="C198" s="15"/>
      <c r="D198" s="79" t="s">
        <v>90</v>
      </c>
      <c r="E198" s="66">
        <v>0</v>
      </c>
      <c r="F198" s="66">
        <v>1361.3</v>
      </c>
      <c r="G198" s="66">
        <v>0</v>
      </c>
      <c r="H198" s="66"/>
      <c r="I198" s="66"/>
      <c r="J198" s="112"/>
      <c r="K198" s="112"/>
      <c r="L198" s="112"/>
      <c r="M198" s="1"/>
      <c r="N198" s="1"/>
      <c r="O198" s="1"/>
      <c r="P198" s="1"/>
    </row>
    <row r="199" spans="1:16" s="30" customFormat="1" x14ac:dyDescent="0.2">
      <c r="A199" s="309"/>
      <c r="B199" s="321" t="s">
        <v>156</v>
      </c>
      <c r="C199" s="322"/>
      <c r="D199" s="314" t="s">
        <v>254</v>
      </c>
      <c r="E199" s="316">
        <f>E206</f>
        <v>631075.15</v>
      </c>
      <c r="F199" s="316">
        <f>F200+F206</f>
        <v>288092.18</v>
      </c>
      <c r="G199" s="316">
        <v>0</v>
      </c>
      <c r="H199" s="316"/>
      <c r="I199" s="316"/>
      <c r="J199" s="114"/>
      <c r="K199" s="114"/>
      <c r="L199" s="114"/>
      <c r="M199" s="29"/>
      <c r="N199" s="29"/>
      <c r="O199" s="29"/>
      <c r="P199" s="29"/>
    </row>
    <row r="200" spans="1:16" s="30" customFormat="1" x14ac:dyDescent="0.2">
      <c r="A200" s="71"/>
      <c r="B200" s="61">
        <v>42</v>
      </c>
      <c r="C200" s="60"/>
      <c r="D200" s="62" t="s">
        <v>8</v>
      </c>
      <c r="E200" s="104">
        <v>0</v>
      </c>
      <c r="F200" s="104">
        <f>F201</f>
        <v>246062.63</v>
      </c>
      <c r="G200" s="104">
        <v>0</v>
      </c>
      <c r="H200" s="104"/>
      <c r="I200" s="104"/>
      <c r="J200" s="114"/>
      <c r="K200" s="114"/>
      <c r="L200" s="114"/>
      <c r="M200" s="29"/>
      <c r="N200" s="29"/>
      <c r="O200" s="29"/>
      <c r="P200" s="29"/>
    </row>
    <row r="201" spans="1:16" s="30" customFormat="1" x14ac:dyDescent="0.2">
      <c r="A201" s="53"/>
      <c r="B201" s="64">
        <v>422</v>
      </c>
      <c r="C201" s="15"/>
      <c r="D201" s="10" t="s">
        <v>45</v>
      </c>
      <c r="E201" s="303">
        <v>0</v>
      </c>
      <c r="F201" s="303">
        <f>F202+F203+F204+F205</f>
        <v>246062.63</v>
      </c>
      <c r="G201" s="303">
        <v>0</v>
      </c>
      <c r="H201" s="303"/>
      <c r="I201" s="303"/>
      <c r="J201" s="114"/>
      <c r="K201" s="114"/>
      <c r="L201" s="114"/>
      <c r="M201" s="29"/>
      <c r="N201" s="29"/>
      <c r="O201" s="29"/>
      <c r="P201" s="29"/>
    </row>
    <row r="202" spans="1:16" s="30" customFormat="1" x14ac:dyDescent="0.2">
      <c r="A202" s="53"/>
      <c r="B202" s="65" t="s">
        <v>91</v>
      </c>
      <c r="C202" s="15"/>
      <c r="D202" s="15" t="s">
        <v>92</v>
      </c>
      <c r="E202" s="300">
        <v>0</v>
      </c>
      <c r="F202" s="300">
        <v>723.46</v>
      </c>
      <c r="G202" s="303">
        <v>0</v>
      </c>
      <c r="H202" s="303"/>
      <c r="I202" s="303"/>
      <c r="J202" s="114"/>
      <c r="K202" s="114"/>
      <c r="L202" s="114"/>
      <c r="M202" s="29"/>
      <c r="N202" s="29"/>
      <c r="O202" s="29"/>
      <c r="P202" s="29"/>
    </row>
    <row r="203" spans="1:16" s="30" customFormat="1" x14ac:dyDescent="0.2">
      <c r="A203" s="53"/>
      <c r="B203" s="65" t="s">
        <v>157</v>
      </c>
      <c r="C203" s="15"/>
      <c r="D203" s="15" t="s">
        <v>116</v>
      </c>
      <c r="E203" s="300">
        <v>0</v>
      </c>
      <c r="F203" s="300">
        <v>244681.17</v>
      </c>
      <c r="G203" s="303">
        <v>0</v>
      </c>
      <c r="H203" s="303"/>
      <c r="I203" s="303"/>
      <c r="J203" s="114"/>
      <c r="K203" s="114"/>
      <c r="L203" s="114"/>
      <c r="M203" s="29"/>
      <c r="N203" s="29"/>
      <c r="O203" s="29"/>
      <c r="P203" s="29"/>
    </row>
    <row r="204" spans="1:16" s="30" customFormat="1" x14ac:dyDescent="0.2">
      <c r="A204" s="53"/>
      <c r="B204" s="302" t="s">
        <v>253</v>
      </c>
      <c r="C204" s="53"/>
      <c r="D204" s="53" t="s">
        <v>248</v>
      </c>
      <c r="E204" s="300">
        <v>0</v>
      </c>
      <c r="F204" s="300">
        <v>33</v>
      </c>
      <c r="G204" s="303">
        <v>0</v>
      </c>
      <c r="H204" s="303"/>
      <c r="I204" s="303"/>
      <c r="J204" s="114"/>
      <c r="K204" s="114"/>
      <c r="L204" s="114"/>
      <c r="M204" s="29"/>
      <c r="N204" s="29"/>
      <c r="O204" s="29"/>
      <c r="P204" s="29"/>
    </row>
    <row r="205" spans="1:16" s="30" customFormat="1" x14ac:dyDescent="0.2">
      <c r="A205" s="53"/>
      <c r="B205" s="65" t="s">
        <v>158</v>
      </c>
      <c r="C205" s="15"/>
      <c r="D205" s="15" t="s">
        <v>159</v>
      </c>
      <c r="E205" s="300">
        <v>0</v>
      </c>
      <c r="F205" s="300">
        <v>625</v>
      </c>
      <c r="G205" s="303">
        <v>0</v>
      </c>
      <c r="H205" s="303"/>
      <c r="I205" s="303"/>
      <c r="J205" s="114"/>
      <c r="K205" s="114"/>
      <c r="L205" s="114"/>
      <c r="M205" s="29"/>
      <c r="N205" s="29"/>
      <c r="O205" s="29"/>
      <c r="P205" s="29"/>
    </row>
    <row r="206" spans="1:16" s="30" customFormat="1" x14ac:dyDescent="0.2">
      <c r="A206" s="104"/>
      <c r="B206" s="102" t="s">
        <v>163</v>
      </c>
      <c r="C206" s="60"/>
      <c r="D206" s="60" t="s">
        <v>166</v>
      </c>
      <c r="E206" s="104">
        <v>631075.15</v>
      </c>
      <c r="F206" s="104">
        <f>F207</f>
        <v>42029.55</v>
      </c>
      <c r="G206" s="104">
        <v>0</v>
      </c>
      <c r="H206" s="104"/>
      <c r="I206" s="104"/>
      <c r="J206" s="114"/>
      <c r="K206" s="114"/>
      <c r="L206" s="114"/>
      <c r="M206" s="29"/>
      <c r="N206" s="29"/>
      <c r="O206" s="29"/>
      <c r="P206" s="29"/>
    </row>
    <row r="207" spans="1:16" s="30" customFormat="1" x14ac:dyDescent="0.2">
      <c r="A207" s="53"/>
      <c r="B207" s="310" t="s">
        <v>164</v>
      </c>
      <c r="C207" s="24"/>
      <c r="D207" s="24" t="s">
        <v>167</v>
      </c>
      <c r="E207" s="303">
        <v>631075.15</v>
      </c>
      <c r="F207" s="303">
        <v>42029.55</v>
      </c>
      <c r="G207" s="303">
        <v>0</v>
      </c>
      <c r="H207" s="303"/>
      <c r="I207" s="303"/>
      <c r="J207" s="114"/>
      <c r="K207" s="114"/>
      <c r="L207" s="114"/>
      <c r="M207" s="29"/>
      <c r="N207" s="29"/>
      <c r="O207" s="29"/>
      <c r="P207" s="29"/>
    </row>
    <row r="208" spans="1:16" s="30" customFormat="1" x14ac:dyDescent="0.2">
      <c r="A208" s="53"/>
      <c r="B208" s="65" t="s">
        <v>165</v>
      </c>
      <c r="C208" s="15"/>
      <c r="D208" s="15" t="s">
        <v>167</v>
      </c>
      <c r="E208" s="300">
        <v>631075.15</v>
      </c>
      <c r="F208" s="300">
        <v>42029.55</v>
      </c>
      <c r="G208" s="303">
        <v>0</v>
      </c>
      <c r="H208" s="303"/>
      <c r="I208" s="303"/>
      <c r="J208" s="114"/>
      <c r="K208" s="114"/>
      <c r="L208" s="114"/>
      <c r="M208" s="29"/>
      <c r="N208" s="29"/>
      <c r="O208" s="29"/>
      <c r="P208" s="29"/>
    </row>
    <row r="209" spans="1:16" s="9" customFormat="1" x14ac:dyDescent="0.2">
      <c r="A209" s="37"/>
      <c r="B209" s="21"/>
      <c r="C209" s="75" t="s">
        <v>25</v>
      </c>
      <c r="D209" s="76" t="s">
        <v>24</v>
      </c>
      <c r="E209" s="77">
        <f>E157+E168+E199</f>
        <v>3453092.21</v>
      </c>
      <c r="F209" s="77">
        <f>F196+F168+F157+F200+F206</f>
        <v>2386134.59</v>
      </c>
      <c r="G209" s="77">
        <f>G156</f>
        <v>1747831.72</v>
      </c>
      <c r="H209" s="77">
        <f t="shared" ref="H209:I209" si="38">H156</f>
        <v>2296336.2999999998</v>
      </c>
      <c r="I209" s="77">
        <f t="shared" si="38"/>
        <v>2378708.59</v>
      </c>
      <c r="J209" s="113"/>
      <c r="K209" s="113"/>
      <c r="L209" s="113"/>
      <c r="M209" s="8"/>
      <c r="N209" s="8"/>
      <c r="O209" s="8"/>
      <c r="P209" s="8"/>
    </row>
    <row r="210" spans="1:16" s="9" customFormat="1" x14ac:dyDescent="0.2">
      <c r="A210" s="311"/>
      <c r="B210" s="312">
        <v>3</v>
      </c>
      <c r="C210" s="313"/>
      <c r="D210" s="314" t="s">
        <v>26</v>
      </c>
      <c r="E210" s="315">
        <f t="shared" ref="E210:G211" si="39">E211</f>
        <v>44024.590000000004</v>
      </c>
      <c r="F210" s="315">
        <f t="shared" si="39"/>
        <v>39510.160000000003</v>
      </c>
      <c r="G210" s="315">
        <f t="shared" si="39"/>
        <v>47403</v>
      </c>
      <c r="H210" s="316">
        <v>20000</v>
      </c>
      <c r="I210" s="316">
        <v>20000</v>
      </c>
      <c r="J210" s="113"/>
      <c r="K210" s="113"/>
      <c r="L210" s="113"/>
      <c r="M210" s="8"/>
      <c r="N210" s="8"/>
      <c r="O210" s="8"/>
      <c r="P210" s="8"/>
    </row>
    <row r="211" spans="1:16" s="9" customFormat="1" x14ac:dyDescent="0.2">
      <c r="A211" s="60"/>
      <c r="B211" s="61">
        <v>32</v>
      </c>
      <c r="C211" s="60"/>
      <c r="D211" s="62" t="s">
        <v>7</v>
      </c>
      <c r="E211" s="63">
        <f t="shared" si="39"/>
        <v>44024.590000000004</v>
      </c>
      <c r="F211" s="63">
        <f t="shared" si="39"/>
        <v>39510.160000000003</v>
      </c>
      <c r="G211" s="63">
        <f t="shared" si="39"/>
        <v>47403</v>
      </c>
      <c r="H211" s="104">
        <v>20000</v>
      </c>
      <c r="I211" s="104">
        <v>20000</v>
      </c>
      <c r="J211" s="113"/>
      <c r="K211" s="113"/>
      <c r="L211" s="113"/>
      <c r="M211" s="8"/>
      <c r="N211" s="8"/>
      <c r="O211" s="8"/>
      <c r="P211" s="8"/>
    </row>
    <row r="212" spans="1:16" s="9" customFormat="1" x14ac:dyDescent="0.2">
      <c r="A212" s="10"/>
      <c r="B212" s="73">
        <v>323</v>
      </c>
      <c r="C212" s="10"/>
      <c r="D212" s="74" t="s">
        <v>43</v>
      </c>
      <c r="E212" s="69">
        <f>E214+E213</f>
        <v>44024.590000000004</v>
      </c>
      <c r="F212" s="69">
        <f>F213+F214</f>
        <v>39510.160000000003</v>
      </c>
      <c r="G212" s="69">
        <f>G213+G214</f>
        <v>47403</v>
      </c>
      <c r="H212" s="52"/>
      <c r="I212" s="52"/>
      <c r="J212" s="113"/>
      <c r="K212" s="113"/>
      <c r="L212" s="113"/>
      <c r="M212" s="8"/>
      <c r="N212" s="8"/>
      <c r="O212" s="8"/>
      <c r="P212" s="8"/>
    </row>
    <row r="213" spans="1:16" s="9" customFormat="1" x14ac:dyDescent="0.2">
      <c r="A213" s="15"/>
      <c r="B213" s="44" t="s">
        <v>76</v>
      </c>
      <c r="C213" s="15"/>
      <c r="D213" s="17" t="s">
        <v>77</v>
      </c>
      <c r="E213" s="70">
        <v>12171.12</v>
      </c>
      <c r="F213" s="70">
        <v>8983.91</v>
      </c>
      <c r="G213" s="70">
        <v>16903</v>
      </c>
      <c r="H213" s="66"/>
      <c r="I213" s="66"/>
      <c r="J213" s="113"/>
      <c r="K213" s="113"/>
      <c r="L213" s="113"/>
      <c r="M213" s="8"/>
      <c r="N213" s="8"/>
      <c r="O213" s="8"/>
      <c r="P213" s="8"/>
    </row>
    <row r="214" spans="1:16" s="9" customFormat="1" x14ac:dyDescent="0.2">
      <c r="A214" s="10"/>
      <c r="B214" s="16" t="s">
        <v>80</v>
      </c>
      <c r="C214" s="10"/>
      <c r="D214" s="79" t="s">
        <v>81</v>
      </c>
      <c r="E214" s="70">
        <v>31853.47</v>
      </c>
      <c r="F214" s="70">
        <v>30526.25</v>
      </c>
      <c r="G214" s="70">
        <v>30500</v>
      </c>
      <c r="H214" s="66"/>
      <c r="I214" s="66"/>
      <c r="J214" s="113"/>
      <c r="K214" s="113"/>
      <c r="L214" s="113"/>
      <c r="M214" s="8"/>
      <c r="N214" s="8"/>
      <c r="O214" s="8"/>
      <c r="P214" s="8"/>
    </row>
    <row r="215" spans="1:16" s="9" customFormat="1" x14ac:dyDescent="0.2">
      <c r="A215" s="325"/>
      <c r="B215" s="321" t="s">
        <v>156</v>
      </c>
      <c r="C215" s="322"/>
      <c r="D215" s="314" t="s">
        <v>254</v>
      </c>
      <c r="E215" s="326">
        <f>E216+E219</f>
        <v>22336.81</v>
      </c>
      <c r="F215" s="326">
        <f>F219+F216</f>
        <v>13578.96</v>
      </c>
      <c r="G215" s="326">
        <f>G219+G216</f>
        <v>24430</v>
      </c>
      <c r="H215" s="316">
        <f>H219+H216</f>
        <v>51833</v>
      </c>
      <c r="I215" s="316">
        <f>I219+I216</f>
        <v>51833</v>
      </c>
      <c r="J215" s="113"/>
      <c r="K215" s="113"/>
      <c r="L215" s="113"/>
      <c r="M215" s="8"/>
      <c r="N215" s="8"/>
      <c r="O215" s="8"/>
      <c r="P215" s="8"/>
    </row>
    <row r="216" spans="1:16" s="54" customFormat="1" x14ac:dyDescent="0.2">
      <c r="A216" s="107"/>
      <c r="B216" s="108" t="s">
        <v>25</v>
      </c>
      <c r="C216" s="61"/>
      <c r="D216" s="62" t="s">
        <v>152</v>
      </c>
      <c r="E216" s="92">
        <f>E217</f>
        <v>1964.3</v>
      </c>
      <c r="F216" s="92">
        <f>F217</f>
        <v>1250.8399999999999</v>
      </c>
      <c r="G216" s="92">
        <v>1080</v>
      </c>
      <c r="H216" s="104">
        <v>1833</v>
      </c>
      <c r="I216" s="104">
        <v>1833</v>
      </c>
      <c r="J216" s="110"/>
      <c r="K216" s="110"/>
      <c r="L216" s="110"/>
    </row>
    <row r="217" spans="1:16" s="54" customFormat="1" x14ac:dyDescent="0.2">
      <c r="A217" s="39"/>
      <c r="B217" s="36" t="s">
        <v>153</v>
      </c>
      <c r="C217" s="11"/>
      <c r="D217" s="99" t="s">
        <v>44</v>
      </c>
      <c r="E217" s="95">
        <f>E218</f>
        <v>1964.3</v>
      </c>
      <c r="F217" s="95">
        <v>1250.8399999999999</v>
      </c>
      <c r="G217" s="95">
        <v>1080</v>
      </c>
      <c r="H217" s="66"/>
      <c r="I217" s="66"/>
      <c r="J217" s="110"/>
      <c r="K217" s="110"/>
      <c r="L217" s="110"/>
    </row>
    <row r="218" spans="1:16" s="54" customFormat="1" x14ac:dyDescent="0.2">
      <c r="A218" s="39"/>
      <c r="B218" s="36" t="s">
        <v>154</v>
      </c>
      <c r="C218" s="16"/>
      <c r="D218" s="99" t="s">
        <v>155</v>
      </c>
      <c r="E218" s="95">
        <v>1964.3</v>
      </c>
      <c r="F218" s="95">
        <v>1250.8399999999999</v>
      </c>
      <c r="G218" s="95">
        <v>1080</v>
      </c>
      <c r="H218" s="66"/>
      <c r="I218" s="66"/>
      <c r="J218" s="110"/>
      <c r="K218" s="110"/>
      <c r="L218" s="110"/>
    </row>
    <row r="219" spans="1:16" s="54" customFormat="1" x14ac:dyDescent="0.2">
      <c r="A219" s="107"/>
      <c r="B219" s="61">
        <v>42</v>
      </c>
      <c r="C219" s="60"/>
      <c r="D219" s="62" t="s">
        <v>8</v>
      </c>
      <c r="E219" s="92">
        <f>E220</f>
        <v>20372.510000000002</v>
      </c>
      <c r="F219" s="92">
        <f>F221+F222</f>
        <v>12328.119999999999</v>
      </c>
      <c r="G219" s="92">
        <f>G220</f>
        <v>23350</v>
      </c>
      <c r="H219" s="104">
        <v>50000</v>
      </c>
      <c r="I219" s="104">
        <v>50000</v>
      </c>
      <c r="J219" s="110"/>
      <c r="K219" s="110"/>
      <c r="L219" s="110"/>
    </row>
    <row r="220" spans="1:16" s="54" customFormat="1" x14ac:dyDescent="0.2">
      <c r="A220" s="39"/>
      <c r="B220" s="64">
        <v>422</v>
      </c>
      <c r="C220" s="15"/>
      <c r="D220" s="10" t="s">
        <v>45</v>
      </c>
      <c r="E220" s="93">
        <f>E223+E222+E221</f>
        <v>20372.510000000002</v>
      </c>
      <c r="F220" s="93">
        <f>F221+F222</f>
        <v>12328.119999999999</v>
      </c>
      <c r="G220" s="93">
        <f>G221+G222</f>
        <v>23350</v>
      </c>
      <c r="H220" s="52"/>
      <c r="I220" s="52"/>
      <c r="J220" s="110"/>
      <c r="K220" s="110"/>
      <c r="L220" s="110"/>
    </row>
    <row r="221" spans="1:16" s="54" customFormat="1" x14ac:dyDescent="0.2">
      <c r="A221" s="39"/>
      <c r="B221" s="65" t="s">
        <v>91</v>
      </c>
      <c r="C221" s="15"/>
      <c r="D221" s="15" t="s">
        <v>92</v>
      </c>
      <c r="E221" s="94">
        <v>11847.5</v>
      </c>
      <c r="F221" s="95">
        <v>9774.31</v>
      </c>
      <c r="G221" s="95">
        <v>4950</v>
      </c>
      <c r="H221" s="66"/>
      <c r="I221" s="66"/>
      <c r="J221" s="110"/>
      <c r="K221" s="110"/>
      <c r="L221" s="110"/>
    </row>
    <row r="222" spans="1:16" s="54" customFormat="1" x14ac:dyDescent="0.2">
      <c r="A222" s="39"/>
      <c r="B222" s="65" t="s">
        <v>157</v>
      </c>
      <c r="C222" s="15"/>
      <c r="D222" s="15" t="s">
        <v>116</v>
      </c>
      <c r="E222" s="95">
        <v>7618.51</v>
      </c>
      <c r="F222" s="95">
        <v>2553.81</v>
      </c>
      <c r="G222" s="95">
        <v>18400</v>
      </c>
      <c r="H222" s="66"/>
      <c r="I222" s="66"/>
      <c r="J222" s="110"/>
      <c r="K222" s="110"/>
      <c r="L222" s="110"/>
    </row>
    <row r="223" spans="1:16" s="54" customFormat="1" x14ac:dyDescent="0.2">
      <c r="A223" s="39"/>
      <c r="B223" s="65" t="s">
        <v>158</v>
      </c>
      <c r="C223" s="15"/>
      <c r="D223" s="15" t="s">
        <v>159</v>
      </c>
      <c r="E223" s="95">
        <v>906.5</v>
      </c>
      <c r="F223" s="95">
        <v>0</v>
      </c>
      <c r="G223" s="95">
        <v>0</v>
      </c>
      <c r="H223" s="66"/>
      <c r="I223" s="66"/>
      <c r="J223" s="110"/>
      <c r="K223" s="110"/>
      <c r="L223" s="110"/>
    </row>
    <row r="224" spans="1:16" s="9" customFormat="1" ht="13.9" customHeight="1" x14ac:dyDescent="0.2">
      <c r="A224" s="37"/>
      <c r="B224" s="21"/>
      <c r="C224" s="75" t="s">
        <v>145</v>
      </c>
      <c r="D224" s="76" t="s">
        <v>146</v>
      </c>
      <c r="E224" s="77">
        <f>E212+E215</f>
        <v>66361.400000000009</v>
      </c>
      <c r="F224" s="77">
        <f>F215+F210</f>
        <v>53089.120000000003</v>
      </c>
      <c r="G224" s="77">
        <f>G210+G215</f>
        <v>71833</v>
      </c>
      <c r="H224" s="77">
        <f t="shared" ref="H224:I224" si="40">H210+H215</f>
        <v>71833</v>
      </c>
      <c r="I224" s="77">
        <f t="shared" si="40"/>
        <v>71833</v>
      </c>
      <c r="J224" s="113"/>
      <c r="K224" s="113"/>
      <c r="L224" s="113"/>
      <c r="M224" s="8"/>
      <c r="N224" s="8"/>
      <c r="O224" s="8"/>
      <c r="P224" s="8"/>
    </row>
    <row r="225" spans="1:16" s="9" customFormat="1" ht="13.9" customHeight="1" x14ac:dyDescent="0.2">
      <c r="A225" s="311"/>
      <c r="B225" s="312">
        <v>3</v>
      </c>
      <c r="C225" s="313"/>
      <c r="D225" s="314" t="s">
        <v>26</v>
      </c>
      <c r="E225" s="315">
        <f>E226+E233+E254+E257</f>
        <v>135775.48000000001</v>
      </c>
      <c r="F225" s="315">
        <f>F226+F233+F254+F257</f>
        <v>151675.84</v>
      </c>
      <c r="G225" s="315">
        <f>G226+G233+G254+G257</f>
        <v>240735</v>
      </c>
      <c r="H225" s="316"/>
      <c r="I225" s="316"/>
      <c r="J225" s="113"/>
      <c r="K225" s="113"/>
      <c r="L225" s="113"/>
      <c r="M225" s="8"/>
      <c r="N225" s="8"/>
      <c r="O225" s="8"/>
      <c r="P225" s="8"/>
    </row>
    <row r="226" spans="1:16" s="30" customFormat="1" ht="13.9" customHeight="1" x14ac:dyDescent="0.2">
      <c r="A226" s="60"/>
      <c r="B226" s="61">
        <v>31</v>
      </c>
      <c r="C226" s="60"/>
      <c r="D226" s="62" t="s">
        <v>6</v>
      </c>
      <c r="E226" s="92">
        <f>E231+E227</f>
        <v>45898.47</v>
      </c>
      <c r="F226" s="92">
        <f>F231+F227</f>
        <v>102354.67</v>
      </c>
      <c r="G226" s="92">
        <f>G231+G227</f>
        <v>177900</v>
      </c>
      <c r="H226" s="104">
        <v>177900</v>
      </c>
      <c r="I226" s="104">
        <v>177900</v>
      </c>
      <c r="J226" s="114"/>
      <c r="K226" s="114"/>
      <c r="L226" s="114"/>
      <c r="M226" s="29"/>
      <c r="N226" s="29"/>
      <c r="O226" s="29"/>
      <c r="P226" s="29"/>
    </row>
    <row r="227" spans="1:16" s="30" customFormat="1" ht="13.9" customHeight="1" x14ac:dyDescent="0.2">
      <c r="A227" s="10"/>
      <c r="B227" s="64">
        <v>311</v>
      </c>
      <c r="C227" s="15"/>
      <c r="D227" s="10" t="s">
        <v>46</v>
      </c>
      <c r="E227" s="93">
        <f>E230+E229+E228</f>
        <v>38746.97</v>
      </c>
      <c r="F227" s="93">
        <f>F230+F229+F228</f>
        <v>98858.31</v>
      </c>
      <c r="G227" s="93">
        <f>G230+G229+G228</f>
        <v>177900</v>
      </c>
      <c r="H227" s="52"/>
      <c r="I227" s="52"/>
      <c r="J227" s="114"/>
      <c r="K227" s="114"/>
      <c r="L227" s="114"/>
      <c r="M227" s="29"/>
      <c r="N227" s="29"/>
      <c r="O227" s="29"/>
      <c r="P227" s="29"/>
    </row>
    <row r="228" spans="1:16" s="30" customFormat="1" ht="13.9" customHeight="1" x14ac:dyDescent="0.2">
      <c r="A228" s="15"/>
      <c r="B228" s="65">
        <v>3111</v>
      </c>
      <c r="C228" s="15"/>
      <c r="D228" s="15" t="s">
        <v>63</v>
      </c>
      <c r="E228" s="94">
        <v>24747.63</v>
      </c>
      <c r="F228" s="94">
        <v>54155.95</v>
      </c>
      <c r="G228" s="95">
        <v>75100</v>
      </c>
      <c r="H228" s="66"/>
      <c r="I228" s="66"/>
      <c r="J228" s="114"/>
      <c r="K228" s="114"/>
      <c r="L228" s="114"/>
      <c r="M228" s="29"/>
      <c r="N228" s="29"/>
      <c r="O228" s="29"/>
      <c r="P228" s="29"/>
    </row>
    <row r="229" spans="1:16" s="30" customFormat="1" ht="13.9" customHeight="1" x14ac:dyDescent="0.2">
      <c r="A229" s="15"/>
      <c r="B229" s="65" t="s">
        <v>123</v>
      </c>
      <c r="C229" s="15"/>
      <c r="D229" s="15" t="s">
        <v>124</v>
      </c>
      <c r="E229" s="94">
        <v>435.33</v>
      </c>
      <c r="F229" s="94">
        <v>0</v>
      </c>
      <c r="G229" s="95"/>
      <c r="H229" s="66"/>
      <c r="I229" s="66"/>
      <c r="J229" s="114"/>
      <c r="K229" s="114"/>
      <c r="L229" s="114"/>
      <c r="M229" s="29"/>
      <c r="N229" s="29"/>
      <c r="O229" s="29"/>
      <c r="P229" s="29"/>
    </row>
    <row r="230" spans="1:16" s="30" customFormat="1" ht="13.9" customHeight="1" x14ac:dyDescent="0.2">
      <c r="A230" s="15"/>
      <c r="B230" s="65" t="s">
        <v>128</v>
      </c>
      <c r="C230" s="15"/>
      <c r="D230" s="15" t="s">
        <v>129</v>
      </c>
      <c r="E230" s="94">
        <v>13564.01</v>
      </c>
      <c r="F230" s="94">
        <v>44702.36</v>
      </c>
      <c r="G230" s="95">
        <v>102800</v>
      </c>
      <c r="H230" s="66"/>
      <c r="I230" s="66"/>
      <c r="J230" s="114"/>
      <c r="K230" s="114"/>
      <c r="L230" s="114"/>
      <c r="M230" s="29"/>
      <c r="N230" s="29"/>
      <c r="O230" s="29"/>
      <c r="P230" s="29"/>
    </row>
    <row r="231" spans="1:16" s="30" customFormat="1" ht="13.9" customHeight="1" x14ac:dyDescent="0.2">
      <c r="A231" s="15"/>
      <c r="B231" s="11">
        <v>313</v>
      </c>
      <c r="C231" s="10"/>
      <c r="D231" s="10" t="s">
        <v>47</v>
      </c>
      <c r="E231" s="96">
        <f>7151.5</f>
        <v>7151.5</v>
      </c>
      <c r="F231" s="93">
        <f>3496.36</f>
        <v>3496.36</v>
      </c>
      <c r="G231" s="93"/>
      <c r="H231" s="52"/>
      <c r="I231" s="52"/>
      <c r="J231" s="114"/>
      <c r="K231" s="114"/>
      <c r="L231" s="114"/>
      <c r="M231" s="29"/>
      <c r="N231" s="29"/>
      <c r="O231" s="29"/>
      <c r="P231" s="29"/>
    </row>
    <row r="232" spans="1:16" s="30" customFormat="1" ht="13.9" customHeight="1" x14ac:dyDescent="0.2">
      <c r="A232" s="15"/>
      <c r="B232" s="16">
        <v>3132</v>
      </c>
      <c r="C232" s="15"/>
      <c r="D232" s="15" t="s">
        <v>64</v>
      </c>
      <c r="E232" s="94">
        <v>7151.5</v>
      </c>
      <c r="F232" s="95">
        <v>3496.36</v>
      </c>
      <c r="G232" s="95"/>
      <c r="H232" s="66"/>
      <c r="I232" s="66"/>
      <c r="J232" s="114"/>
      <c r="K232" s="114"/>
      <c r="L232" s="114"/>
      <c r="M232" s="29"/>
      <c r="N232" s="29"/>
      <c r="O232" s="29"/>
      <c r="P232" s="29"/>
    </row>
    <row r="233" spans="1:16" s="30" customFormat="1" ht="13.9" customHeight="1" x14ac:dyDescent="0.2">
      <c r="A233" s="60"/>
      <c r="B233" s="61">
        <v>32</v>
      </c>
      <c r="C233" s="60"/>
      <c r="D233" s="62" t="s">
        <v>7</v>
      </c>
      <c r="E233" s="92">
        <f>E234+E238+E243+E251</f>
        <v>70860.56</v>
      </c>
      <c r="F233" s="92">
        <f>F234+F238+F243+F251</f>
        <v>48388.719999999994</v>
      </c>
      <c r="G233" s="92">
        <f>G234+G238+G243+G251</f>
        <v>62703</v>
      </c>
      <c r="H233" s="104">
        <v>62703</v>
      </c>
      <c r="I233" s="104">
        <v>62703</v>
      </c>
      <c r="J233" s="114"/>
      <c r="K233" s="114"/>
      <c r="L233" s="114"/>
      <c r="M233" s="29"/>
      <c r="N233" s="29"/>
      <c r="O233" s="29"/>
      <c r="P233" s="29"/>
    </row>
    <row r="234" spans="1:16" s="30" customFormat="1" ht="13.9" customHeight="1" x14ac:dyDescent="0.2">
      <c r="A234" s="24"/>
      <c r="B234" s="73">
        <v>321</v>
      </c>
      <c r="C234" s="10"/>
      <c r="D234" s="74" t="s">
        <v>51</v>
      </c>
      <c r="E234" s="93">
        <f>E237+E236+E235</f>
        <v>4488.99</v>
      </c>
      <c r="F234" s="93">
        <f>F237+F236+F235</f>
        <v>1061</v>
      </c>
      <c r="G234" s="93">
        <f>G237+G236+G235</f>
        <v>11061</v>
      </c>
      <c r="H234" s="52"/>
      <c r="I234" s="52"/>
      <c r="J234" s="114"/>
      <c r="K234" s="114"/>
      <c r="L234" s="114"/>
      <c r="M234" s="29"/>
      <c r="N234" s="29"/>
      <c r="O234" s="29"/>
      <c r="P234" s="29"/>
    </row>
    <row r="235" spans="1:16" s="30" customFormat="1" ht="13.9" customHeight="1" x14ac:dyDescent="0.2">
      <c r="A235" s="24"/>
      <c r="B235" s="44" t="s">
        <v>65</v>
      </c>
      <c r="C235" s="15"/>
      <c r="D235" s="79" t="s">
        <v>66</v>
      </c>
      <c r="E235" s="95">
        <v>469.67</v>
      </c>
      <c r="F235" s="94">
        <v>531</v>
      </c>
      <c r="G235" s="95">
        <v>531</v>
      </c>
      <c r="H235" s="66"/>
      <c r="I235" s="66"/>
      <c r="J235" s="114"/>
      <c r="K235" s="114"/>
      <c r="L235" s="114"/>
      <c r="M235" s="29"/>
      <c r="N235" s="29"/>
      <c r="O235" s="29"/>
      <c r="P235" s="29"/>
    </row>
    <row r="236" spans="1:16" s="30" customFormat="1" ht="13.9" customHeight="1" x14ac:dyDescent="0.2">
      <c r="A236" s="24"/>
      <c r="B236" s="44" t="s">
        <v>67</v>
      </c>
      <c r="C236" s="15"/>
      <c r="D236" s="17" t="s">
        <v>55</v>
      </c>
      <c r="E236" s="95">
        <v>3355.71</v>
      </c>
      <c r="F236" s="94">
        <v>0</v>
      </c>
      <c r="G236" s="95">
        <v>10000</v>
      </c>
      <c r="H236" s="66"/>
      <c r="I236" s="66"/>
      <c r="J236" s="114"/>
      <c r="K236" s="114"/>
      <c r="L236" s="114"/>
      <c r="M236" s="29"/>
      <c r="N236" s="29"/>
      <c r="O236" s="29"/>
      <c r="P236" s="29"/>
    </row>
    <row r="237" spans="1:16" s="30" customFormat="1" ht="13.9" customHeight="1" x14ac:dyDescent="0.2">
      <c r="A237" s="24"/>
      <c r="B237" s="44">
        <v>3213</v>
      </c>
      <c r="C237" s="15"/>
      <c r="D237" s="17" t="s">
        <v>144</v>
      </c>
      <c r="E237" s="95">
        <v>663.61</v>
      </c>
      <c r="F237" s="94">
        <v>530</v>
      </c>
      <c r="G237" s="95">
        <v>530</v>
      </c>
      <c r="H237" s="66"/>
      <c r="I237" s="66"/>
      <c r="J237" s="114"/>
      <c r="K237" s="114"/>
      <c r="L237" s="114"/>
      <c r="M237" s="29"/>
      <c r="N237" s="29"/>
      <c r="O237" s="29"/>
      <c r="P237" s="29"/>
    </row>
    <row r="238" spans="1:16" s="30" customFormat="1" ht="13.9" customHeight="1" x14ac:dyDescent="0.2">
      <c r="A238" s="10"/>
      <c r="B238" s="64">
        <v>322</v>
      </c>
      <c r="C238" s="10"/>
      <c r="D238" s="10" t="s">
        <v>52</v>
      </c>
      <c r="E238" s="93">
        <f>E242+E241+E240+E239</f>
        <v>22778.649999999998</v>
      </c>
      <c r="F238" s="93">
        <f>F242+F241+F240+F239</f>
        <v>864</v>
      </c>
      <c r="G238" s="93">
        <f>G242+G241+G240+G239</f>
        <v>864</v>
      </c>
      <c r="H238" s="52"/>
      <c r="I238" s="52"/>
      <c r="J238" s="114"/>
      <c r="K238" s="114"/>
      <c r="L238" s="114"/>
      <c r="M238" s="29"/>
      <c r="N238" s="29"/>
      <c r="O238" s="29"/>
      <c r="P238" s="29"/>
    </row>
    <row r="239" spans="1:16" s="30" customFormat="1" ht="13.9" customHeight="1" x14ac:dyDescent="0.2">
      <c r="A239" s="15"/>
      <c r="B239" s="65" t="s">
        <v>68</v>
      </c>
      <c r="C239" s="15"/>
      <c r="D239" s="15" t="s">
        <v>57</v>
      </c>
      <c r="E239" s="95">
        <v>530.89</v>
      </c>
      <c r="F239" s="94">
        <v>464</v>
      </c>
      <c r="G239" s="95">
        <v>464</v>
      </c>
      <c r="H239" s="66"/>
      <c r="I239" s="66"/>
      <c r="J239" s="114"/>
      <c r="K239" s="114"/>
      <c r="L239" s="114"/>
      <c r="M239" s="29"/>
      <c r="N239" s="29"/>
      <c r="O239" s="29"/>
      <c r="P239" s="29"/>
    </row>
    <row r="240" spans="1:16" s="30" customFormat="1" ht="13.9" customHeight="1" x14ac:dyDescent="0.2">
      <c r="A240" s="15"/>
      <c r="B240" s="65" t="s">
        <v>130</v>
      </c>
      <c r="C240" s="15"/>
      <c r="D240" s="15" t="s">
        <v>58</v>
      </c>
      <c r="E240" s="95">
        <v>21516.959999999999</v>
      </c>
      <c r="F240" s="94">
        <v>400</v>
      </c>
      <c r="G240" s="95">
        <v>400</v>
      </c>
      <c r="H240" s="66"/>
      <c r="I240" s="66"/>
      <c r="J240" s="114"/>
      <c r="K240" s="114"/>
      <c r="L240" s="114"/>
      <c r="M240" s="29"/>
      <c r="N240" s="29"/>
      <c r="O240" s="29"/>
      <c r="P240" s="29"/>
    </row>
    <row r="241" spans="1:16" s="30" customFormat="1" ht="13.9" customHeight="1" x14ac:dyDescent="0.2">
      <c r="A241" s="15"/>
      <c r="B241" s="65" t="s">
        <v>69</v>
      </c>
      <c r="C241" s="15"/>
      <c r="D241" s="15" t="s">
        <v>70</v>
      </c>
      <c r="E241" s="95">
        <v>132.72</v>
      </c>
      <c r="F241" s="94">
        <v>0</v>
      </c>
      <c r="G241" s="95"/>
      <c r="H241" s="66"/>
      <c r="I241" s="66"/>
      <c r="J241" s="114"/>
      <c r="K241" s="114"/>
      <c r="L241" s="114"/>
      <c r="M241" s="29"/>
      <c r="N241" s="29"/>
      <c r="O241" s="29"/>
      <c r="P241" s="29"/>
    </row>
    <row r="242" spans="1:16" s="30" customFormat="1" ht="13.9" customHeight="1" x14ac:dyDescent="0.2">
      <c r="A242" s="15"/>
      <c r="B242" s="65" t="s">
        <v>133</v>
      </c>
      <c r="C242" s="15"/>
      <c r="D242" s="82" t="s">
        <v>134</v>
      </c>
      <c r="E242" s="95">
        <v>598.08000000000004</v>
      </c>
      <c r="F242" s="94">
        <v>0</v>
      </c>
      <c r="G242" s="95"/>
      <c r="H242" s="66"/>
      <c r="I242" s="66"/>
      <c r="J242" s="114"/>
      <c r="K242" s="114"/>
      <c r="L242" s="114"/>
      <c r="M242" s="29"/>
      <c r="N242" s="29"/>
      <c r="O242" s="29"/>
      <c r="P242" s="29"/>
    </row>
    <row r="243" spans="1:16" s="30" customFormat="1" ht="13.9" customHeight="1" x14ac:dyDescent="0.2">
      <c r="A243" s="15"/>
      <c r="B243" s="73">
        <v>323</v>
      </c>
      <c r="C243" s="10"/>
      <c r="D243" s="74" t="s">
        <v>43</v>
      </c>
      <c r="E243" s="93">
        <f>E250+E249+E248+E247+E246+E245+E244</f>
        <v>40750.35</v>
      </c>
      <c r="F243" s="93">
        <f>F250+F248+F246+F244+F245+F247</f>
        <v>43807.719999999994</v>
      </c>
      <c r="G243" s="93">
        <f>G250+G248+G246+G244+G245+G247</f>
        <v>47122</v>
      </c>
      <c r="H243" s="52"/>
      <c r="I243" s="52"/>
      <c r="J243" s="114"/>
      <c r="K243" s="114"/>
      <c r="L243" s="114"/>
      <c r="M243" s="29"/>
      <c r="N243" s="29"/>
      <c r="O243" s="29"/>
      <c r="P243" s="29"/>
    </row>
    <row r="244" spans="1:16" s="30" customFormat="1" ht="13.9" customHeight="1" x14ac:dyDescent="0.2">
      <c r="A244" s="15"/>
      <c r="B244" s="44" t="s">
        <v>74</v>
      </c>
      <c r="C244" s="15"/>
      <c r="D244" s="79" t="s">
        <v>75</v>
      </c>
      <c r="E244" s="94">
        <v>177.85</v>
      </c>
      <c r="F244" s="94">
        <v>159.27000000000001</v>
      </c>
      <c r="G244" s="95">
        <v>159.27000000000001</v>
      </c>
      <c r="H244" s="66"/>
      <c r="I244" s="66"/>
      <c r="J244" s="114"/>
      <c r="K244" s="114"/>
      <c r="L244" s="114"/>
      <c r="M244" s="29"/>
      <c r="N244" s="29"/>
      <c r="O244" s="29"/>
      <c r="P244" s="29"/>
    </row>
    <row r="245" spans="1:16" s="30" customFormat="1" ht="13.9" customHeight="1" x14ac:dyDescent="0.2">
      <c r="A245" s="15"/>
      <c r="B245" s="44">
        <v>3232</v>
      </c>
      <c r="C245" s="15"/>
      <c r="D245" s="79" t="s">
        <v>77</v>
      </c>
      <c r="E245" s="94">
        <v>597.25</v>
      </c>
      <c r="F245" s="94">
        <v>0</v>
      </c>
      <c r="G245" s="95"/>
      <c r="H245" s="66"/>
      <c r="I245" s="66"/>
      <c r="J245" s="114"/>
      <c r="K245" s="114"/>
      <c r="L245" s="114"/>
      <c r="M245" s="29"/>
      <c r="N245" s="29"/>
      <c r="O245" s="29"/>
      <c r="P245" s="29"/>
    </row>
    <row r="246" spans="1:16" s="30" customFormat="1" ht="13.9" customHeight="1" x14ac:dyDescent="0.2">
      <c r="A246" s="15"/>
      <c r="B246" s="44" t="s">
        <v>78</v>
      </c>
      <c r="C246" s="15"/>
      <c r="D246" s="79" t="s">
        <v>79</v>
      </c>
      <c r="E246" s="94">
        <v>66.36</v>
      </c>
      <c r="F246" s="94">
        <v>0</v>
      </c>
      <c r="G246" s="95"/>
      <c r="H246" s="66"/>
      <c r="I246" s="66"/>
      <c r="J246" s="114"/>
      <c r="K246" s="114"/>
      <c r="L246" s="114"/>
      <c r="M246" s="29"/>
      <c r="N246" s="29"/>
      <c r="O246" s="29"/>
      <c r="P246" s="29"/>
    </row>
    <row r="247" spans="1:16" s="30" customFormat="1" ht="13.9" customHeight="1" x14ac:dyDescent="0.2">
      <c r="A247" s="15"/>
      <c r="B247" s="44">
        <v>3236</v>
      </c>
      <c r="C247" s="15"/>
      <c r="D247" s="79" t="s">
        <v>127</v>
      </c>
      <c r="E247" s="94">
        <v>164.58</v>
      </c>
      <c r="F247" s="94">
        <v>300</v>
      </c>
      <c r="G247" s="95">
        <v>500</v>
      </c>
      <c r="H247" s="66"/>
      <c r="I247" s="66"/>
      <c r="J247" s="114"/>
      <c r="K247" s="114"/>
      <c r="L247" s="114"/>
      <c r="M247" s="29"/>
      <c r="N247" s="29"/>
      <c r="O247" s="29"/>
      <c r="P247" s="29"/>
    </row>
    <row r="248" spans="1:16" s="30" customFormat="1" ht="13.9" customHeight="1" x14ac:dyDescent="0.2">
      <c r="A248" s="15"/>
      <c r="B248" s="44">
        <v>3237</v>
      </c>
      <c r="C248" s="15"/>
      <c r="D248" s="79" t="s">
        <v>59</v>
      </c>
      <c r="E248" s="94">
        <v>34778.89</v>
      </c>
      <c r="F248" s="94">
        <v>41088</v>
      </c>
      <c r="G248" s="95">
        <v>44602</v>
      </c>
      <c r="H248" s="66"/>
      <c r="I248" s="66"/>
      <c r="J248" s="114"/>
      <c r="K248" s="114"/>
      <c r="L248" s="114"/>
      <c r="M248" s="29"/>
      <c r="N248" s="29"/>
      <c r="O248" s="29"/>
      <c r="P248" s="29"/>
    </row>
    <row r="249" spans="1:16" s="30" customFormat="1" ht="13.9" customHeight="1" x14ac:dyDescent="0.2">
      <c r="A249" s="15"/>
      <c r="B249" s="44">
        <v>3238</v>
      </c>
      <c r="C249" s="15"/>
      <c r="D249" s="79" t="s">
        <v>81</v>
      </c>
      <c r="E249" s="94">
        <v>66.36</v>
      </c>
      <c r="F249" s="94">
        <v>0</v>
      </c>
      <c r="G249" s="95"/>
      <c r="H249" s="66"/>
      <c r="I249" s="66"/>
      <c r="J249" s="114"/>
      <c r="K249" s="114"/>
      <c r="L249" s="114"/>
      <c r="M249" s="29"/>
      <c r="N249" s="29"/>
      <c r="O249" s="29"/>
      <c r="P249" s="29"/>
    </row>
    <row r="250" spans="1:16" s="30" customFormat="1" ht="13.9" customHeight="1" x14ac:dyDescent="0.2">
      <c r="A250" s="15"/>
      <c r="B250" s="44" t="s">
        <v>82</v>
      </c>
      <c r="C250" s="15"/>
      <c r="D250" s="79" t="s">
        <v>60</v>
      </c>
      <c r="E250" s="94">
        <v>4899.0600000000004</v>
      </c>
      <c r="F250" s="94">
        <v>2260.4499999999998</v>
      </c>
      <c r="G250" s="95">
        <v>1860.73</v>
      </c>
      <c r="H250" s="66"/>
      <c r="I250" s="66"/>
      <c r="J250" s="114"/>
      <c r="K250" s="114"/>
      <c r="L250" s="114"/>
      <c r="M250" s="29"/>
      <c r="N250" s="29"/>
      <c r="O250" s="29"/>
      <c r="P250" s="29"/>
    </row>
    <row r="251" spans="1:16" s="30" customFormat="1" ht="13.9" customHeight="1" x14ac:dyDescent="0.2">
      <c r="A251" s="15"/>
      <c r="B251" s="73">
        <v>329</v>
      </c>
      <c r="C251" s="10"/>
      <c r="D251" s="74" t="s">
        <v>53</v>
      </c>
      <c r="E251" s="93">
        <f>E253+E252</f>
        <v>2842.5699999999997</v>
      </c>
      <c r="F251" s="93">
        <f>F253+F252</f>
        <v>2656</v>
      </c>
      <c r="G251" s="93">
        <f>G253+G252</f>
        <v>3656</v>
      </c>
      <c r="H251" s="52"/>
      <c r="I251" s="52"/>
      <c r="J251" s="114"/>
      <c r="K251" s="114"/>
      <c r="L251" s="114"/>
      <c r="M251" s="29"/>
      <c r="N251" s="29"/>
      <c r="O251" s="29"/>
      <c r="P251" s="29"/>
    </row>
    <row r="252" spans="1:16" s="30" customFormat="1" ht="13.9" customHeight="1" x14ac:dyDescent="0.2">
      <c r="A252" s="15"/>
      <c r="B252" s="44" t="s">
        <v>85</v>
      </c>
      <c r="C252" s="15"/>
      <c r="D252" s="79" t="s">
        <v>86</v>
      </c>
      <c r="E252" s="95">
        <v>2311.6799999999998</v>
      </c>
      <c r="F252" s="94">
        <v>1795</v>
      </c>
      <c r="G252" s="95">
        <v>2795</v>
      </c>
      <c r="H252" s="66"/>
      <c r="I252" s="66"/>
      <c r="J252" s="114"/>
      <c r="K252" s="114"/>
      <c r="L252" s="114"/>
      <c r="M252" s="29"/>
      <c r="N252" s="29"/>
      <c r="O252" s="29"/>
      <c r="P252" s="29"/>
    </row>
    <row r="253" spans="1:16" s="30" customFormat="1" ht="13.9" customHeight="1" x14ac:dyDescent="0.2">
      <c r="A253" s="15"/>
      <c r="B253" s="83" t="s">
        <v>88</v>
      </c>
      <c r="C253" s="15"/>
      <c r="D253" s="84" t="s">
        <v>53</v>
      </c>
      <c r="E253" s="95">
        <v>530.89</v>
      </c>
      <c r="F253" s="95">
        <v>861</v>
      </c>
      <c r="G253" s="95">
        <v>861</v>
      </c>
      <c r="H253" s="66"/>
      <c r="I253" s="66"/>
      <c r="J253" s="114"/>
      <c r="K253" s="114"/>
      <c r="L253" s="114"/>
      <c r="M253" s="29"/>
      <c r="N253" s="29"/>
      <c r="O253" s="29"/>
      <c r="P253" s="29"/>
    </row>
    <row r="254" spans="1:16" s="30" customFormat="1" ht="13.9" customHeight="1" x14ac:dyDescent="0.2">
      <c r="A254" s="107"/>
      <c r="B254" s="308">
        <v>36</v>
      </c>
      <c r="C254" s="307"/>
      <c r="D254" s="62" t="s">
        <v>147</v>
      </c>
      <c r="E254" s="92">
        <f>E256</f>
        <v>18883.73</v>
      </c>
      <c r="F254" s="92">
        <v>800.45</v>
      </c>
      <c r="G254" s="92">
        <v>0</v>
      </c>
      <c r="H254" s="103"/>
      <c r="I254" s="103"/>
      <c r="J254" s="114"/>
      <c r="K254" s="114"/>
      <c r="L254" s="114"/>
      <c r="M254" s="29"/>
      <c r="N254" s="29"/>
      <c r="O254" s="29"/>
      <c r="P254" s="29"/>
    </row>
    <row r="255" spans="1:16" s="30" customFormat="1" ht="13.9" customHeight="1" x14ac:dyDescent="0.2">
      <c r="A255" s="39"/>
      <c r="B255" s="43">
        <v>369</v>
      </c>
      <c r="C255" s="87"/>
      <c r="D255" s="89" t="s">
        <v>148</v>
      </c>
      <c r="E255" s="95">
        <f>18883.73</f>
        <v>18883.73</v>
      </c>
      <c r="F255" s="95">
        <v>800.45</v>
      </c>
      <c r="G255" s="95">
        <v>0</v>
      </c>
      <c r="H255" s="66"/>
      <c r="I255" s="66"/>
      <c r="J255" s="114"/>
      <c r="K255" s="114"/>
      <c r="L255" s="114"/>
      <c r="M255" s="29"/>
      <c r="N255" s="29"/>
      <c r="O255" s="29"/>
      <c r="P255" s="29"/>
    </row>
    <row r="256" spans="1:16" s="30" customFormat="1" ht="13.9" customHeight="1" x14ac:dyDescent="0.2">
      <c r="A256" s="39"/>
      <c r="B256" s="43">
        <v>3691</v>
      </c>
      <c r="C256" s="87"/>
      <c r="D256" s="89" t="s">
        <v>149</v>
      </c>
      <c r="E256" s="95">
        <v>18883.73</v>
      </c>
      <c r="F256" s="95">
        <v>800.45</v>
      </c>
      <c r="G256" s="95">
        <v>0</v>
      </c>
      <c r="H256" s="66"/>
      <c r="I256" s="66"/>
      <c r="J256" s="114"/>
      <c r="K256" s="114"/>
      <c r="L256" s="114"/>
      <c r="M256" s="29"/>
      <c r="N256" s="29"/>
      <c r="O256" s="29"/>
      <c r="P256" s="29"/>
    </row>
    <row r="257" spans="1:16" s="30" customFormat="1" ht="13.9" customHeight="1" x14ac:dyDescent="0.2">
      <c r="A257" s="107"/>
      <c r="B257" s="308">
        <v>38</v>
      </c>
      <c r="C257" s="307"/>
      <c r="D257" s="62" t="s">
        <v>150</v>
      </c>
      <c r="E257" s="92">
        <f>E259</f>
        <v>132.72</v>
      </c>
      <c r="F257" s="92">
        <v>132</v>
      </c>
      <c r="G257" s="92">
        <v>132</v>
      </c>
      <c r="H257" s="104">
        <v>132</v>
      </c>
      <c r="I257" s="104">
        <v>132</v>
      </c>
      <c r="J257" s="114"/>
      <c r="K257" s="114"/>
      <c r="L257" s="114"/>
      <c r="M257" s="29"/>
      <c r="N257" s="29"/>
      <c r="O257" s="29"/>
      <c r="P257" s="29"/>
    </row>
    <row r="258" spans="1:16" s="30" customFormat="1" ht="13.9" customHeight="1" x14ac:dyDescent="0.2">
      <c r="A258" s="39"/>
      <c r="B258" s="43">
        <v>381</v>
      </c>
      <c r="C258" s="87"/>
      <c r="D258" s="89" t="s">
        <v>48</v>
      </c>
      <c r="E258" s="95">
        <v>132.72</v>
      </c>
      <c r="F258" s="95">
        <v>132</v>
      </c>
      <c r="G258" s="95">
        <v>132</v>
      </c>
      <c r="H258" s="66"/>
      <c r="I258" s="66"/>
      <c r="J258" s="114"/>
      <c r="K258" s="114"/>
      <c r="L258" s="114"/>
      <c r="M258" s="29"/>
      <c r="N258" s="29"/>
      <c r="O258" s="29"/>
      <c r="P258" s="29"/>
    </row>
    <row r="259" spans="1:16" s="30" customFormat="1" ht="13.9" customHeight="1" x14ac:dyDescent="0.2">
      <c r="A259" s="39"/>
      <c r="B259" s="43">
        <v>3811</v>
      </c>
      <c r="C259" s="87"/>
      <c r="D259" s="89" t="s">
        <v>151</v>
      </c>
      <c r="E259" s="95">
        <v>132.72</v>
      </c>
      <c r="F259" s="95">
        <v>132</v>
      </c>
      <c r="G259" s="95">
        <v>132</v>
      </c>
      <c r="H259" s="66"/>
      <c r="I259" s="66"/>
      <c r="J259" s="114"/>
      <c r="K259" s="114"/>
      <c r="L259" s="114"/>
      <c r="M259" s="29"/>
      <c r="N259" s="29"/>
      <c r="O259" s="29"/>
      <c r="P259" s="29"/>
    </row>
    <row r="260" spans="1:16" s="30" customFormat="1" ht="13.9" customHeight="1" x14ac:dyDescent="0.2">
      <c r="A260" s="325"/>
      <c r="B260" s="321" t="s">
        <v>156</v>
      </c>
      <c r="C260" s="322"/>
      <c r="D260" s="314" t="s">
        <v>254</v>
      </c>
      <c r="E260" s="315">
        <f>E261+E264</f>
        <v>1965.02</v>
      </c>
      <c r="F260" s="315">
        <f>F264</f>
        <v>597</v>
      </c>
      <c r="G260" s="327">
        <v>0</v>
      </c>
      <c r="H260" s="324"/>
      <c r="I260" s="324"/>
      <c r="J260" s="114"/>
      <c r="K260" s="114"/>
      <c r="L260" s="114"/>
      <c r="M260" s="29"/>
      <c r="N260" s="29"/>
      <c r="O260" s="29"/>
      <c r="P260" s="29"/>
    </row>
    <row r="261" spans="1:16" s="54" customFormat="1" x14ac:dyDescent="0.2">
      <c r="A261" s="107"/>
      <c r="B261" s="108" t="s">
        <v>25</v>
      </c>
      <c r="C261" s="61"/>
      <c r="D261" s="62" t="s">
        <v>152</v>
      </c>
      <c r="E261" s="92">
        <f>E262</f>
        <v>121.44</v>
      </c>
      <c r="F261" s="92">
        <v>0</v>
      </c>
      <c r="G261" s="92">
        <v>0</v>
      </c>
      <c r="H261" s="104"/>
      <c r="I261" s="104"/>
      <c r="J261" s="110"/>
      <c r="K261" s="110"/>
      <c r="L261" s="110"/>
    </row>
    <row r="262" spans="1:16" s="54" customFormat="1" x14ac:dyDescent="0.2">
      <c r="A262" s="39"/>
      <c r="B262" s="36" t="s">
        <v>153</v>
      </c>
      <c r="C262" s="11"/>
      <c r="D262" s="99" t="s">
        <v>44</v>
      </c>
      <c r="E262" s="95">
        <v>121.44</v>
      </c>
      <c r="F262" s="95">
        <v>0</v>
      </c>
      <c r="G262" s="95">
        <v>0</v>
      </c>
      <c r="H262" s="66"/>
      <c r="I262" s="66"/>
      <c r="J262" s="110"/>
      <c r="K262" s="110"/>
      <c r="L262" s="110"/>
    </row>
    <row r="263" spans="1:16" s="54" customFormat="1" x14ac:dyDescent="0.2">
      <c r="A263" s="39"/>
      <c r="B263" s="36" t="s">
        <v>154</v>
      </c>
      <c r="C263" s="16"/>
      <c r="D263" s="99" t="s">
        <v>155</v>
      </c>
      <c r="E263" s="95">
        <v>121.44</v>
      </c>
      <c r="F263" s="95">
        <v>0</v>
      </c>
      <c r="G263" s="95">
        <v>0</v>
      </c>
      <c r="H263" s="66"/>
      <c r="I263" s="66"/>
      <c r="J263" s="110"/>
      <c r="K263" s="110"/>
      <c r="L263" s="110"/>
    </row>
    <row r="264" spans="1:16" s="54" customFormat="1" x14ac:dyDescent="0.2">
      <c r="A264" s="107"/>
      <c r="B264" s="61">
        <v>42</v>
      </c>
      <c r="C264" s="60"/>
      <c r="D264" s="62" t="s">
        <v>8</v>
      </c>
      <c r="E264" s="92">
        <f>E265</f>
        <v>1843.58</v>
      </c>
      <c r="F264" s="92">
        <v>597</v>
      </c>
      <c r="G264" s="92">
        <v>0</v>
      </c>
      <c r="H264" s="104"/>
      <c r="I264" s="104"/>
      <c r="J264" s="110"/>
      <c r="K264" s="110"/>
      <c r="L264" s="110"/>
    </row>
    <row r="265" spans="1:16" s="54" customFormat="1" x14ac:dyDescent="0.2">
      <c r="A265" s="39"/>
      <c r="B265" s="64">
        <v>422</v>
      </c>
      <c r="C265" s="15"/>
      <c r="D265" s="10" t="s">
        <v>45</v>
      </c>
      <c r="E265" s="93">
        <f>E269+E267+E266</f>
        <v>1843.58</v>
      </c>
      <c r="F265" s="93">
        <f>F268</f>
        <v>597</v>
      </c>
      <c r="G265" s="93">
        <v>0</v>
      </c>
      <c r="H265" s="52"/>
      <c r="I265" s="52"/>
      <c r="J265" s="110"/>
      <c r="K265" s="110"/>
      <c r="L265" s="110"/>
    </row>
    <row r="266" spans="1:16" s="54" customFormat="1" x14ac:dyDescent="0.2">
      <c r="A266" s="39"/>
      <c r="B266" s="65" t="s">
        <v>91</v>
      </c>
      <c r="C266" s="15"/>
      <c r="D266" s="15" t="s">
        <v>92</v>
      </c>
      <c r="E266" s="94">
        <v>1071.57</v>
      </c>
      <c r="F266" s="95">
        <v>0</v>
      </c>
      <c r="G266" s="95">
        <v>0</v>
      </c>
      <c r="H266" s="66"/>
      <c r="I266" s="66"/>
      <c r="J266" s="110"/>
      <c r="K266" s="110"/>
      <c r="L266" s="110"/>
    </row>
    <row r="267" spans="1:16" s="54" customFormat="1" x14ac:dyDescent="0.2">
      <c r="A267" s="39"/>
      <c r="B267" s="65" t="s">
        <v>157</v>
      </c>
      <c r="C267" s="15"/>
      <c r="D267" s="15" t="s">
        <v>116</v>
      </c>
      <c r="E267" s="95"/>
      <c r="F267" s="95">
        <v>0</v>
      </c>
      <c r="G267" s="95">
        <v>0</v>
      </c>
      <c r="H267" s="66"/>
      <c r="I267" s="66"/>
      <c r="J267" s="110"/>
      <c r="K267" s="110"/>
      <c r="L267" s="110"/>
    </row>
    <row r="268" spans="1:16" s="54" customFormat="1" x14ac:dyDescent="0.2">
      <c r="A268" s="39"/>
      <c r="B268" s="65" t="s">
        <v>253</v>
      </c>
      <c r="C268" s="15"/>
      <c r="D268" s="15" t="s">
        <v>248</v>
      </c>
      <c r="E268" s="95">
        <v>0</v>
      </c>
      <c r="F268" s="95">
        <v>597</v>
      </c>
      <c r="G268" s="95">
        <v>0</v>
      </c>
      <c r="H268" s="66"/>
      <c r="I268" s="66"/>
      <c r="J268" s="110"/>
      <c r="K268" s="110"/>
      <c r="L268" s="110"/>
    </row>
    <row r="269" spans="1:16" s="54" customFormat="1" x14ac:dyDescent="0.2">
      <c r="A269" s="39"/>
      <c r="B269" s="65" t="s">
        <v>158</v>
      </c>
      <c r="C269" s="15"/>
      <c r="D269" s="15" t="s">
        <v>159</v>
      </c>
      <c r="E269" s="95">
        <v>772.01</v>
      </c>
      <c r="F269" s="95">
        <v>0</v>
      </c>
      <c r="G269" s="95">
        <v>0</v>
      </c>
      <c r="H269" s="66"/>
      <c r="I269" s="66"/>
      <c r="J269" s="110"/>
      <c r="K269" s="110"/>
      <c r="L269" s="110"/>
    </row>
    <row r="270" spans="1:16" s="30" customFormat="1" ht="13.9" customHeight="1" x14ac:dyDescent="0.2">
      <c r="A270" s="37"/>
      <c r="B270" s="21"/>
      <c r="C270" s="75" t="s">
        <v>172</v>
      </c>
      <c r="D270" s="76" t="s">
        <v>16</v>
      </c>
      <c r="E270" s="77">
        <f>E226+E233+E254+E257+E260</f>
        <v>137740.5</v>
      </c>
      <c r="F270" s="77">
        <f>F226+F233+F254+F257+F264</f>
        <v>152272.84</v>
      </c>
      <c r="G270" s="77">
        <f>G226+G233+G254+G257+G264</f>
        <v>240735</v>
      </c>
      <c r="H270" s="77">
        <f t="shared" ref="H270:I270" si="41">H226+H233+H254+H257+H264</f>
        <v>240735</v>
      </c>
      <c r="I270" s="77">
        <f t="shared" si="41"/>
        <v>240735</v>
      </c>
      <c r="J270" s="114"/>
      <c r="K270" s="114"/>
      <c r="L270" s="114"/>
      <c r="M270" s="29"/>
      <c r="N270" s="29"/>
      <c r="O270" s="29"/>
      <c r="P270" s="29"/>
    </row>
    <row r="271" spans="1:16" s="30" customFormat="1" ht="13.9" customHeight="1" x14ac:dyDescent="0.2">
      <c r="A271" s="311"/>
      <c r="B271" s="312">
        <v>3</v>
      </c>
      <c r="C271" s="313"/>
      <c r="D271" s="314" t="s">
        <v>26</v>
      </c>
      <c r="E271" s="315">
        <f>E275+E272</f>
        <v>665.1</v>
      </c>
      <c r="F271" s="315">
        <f>F275+F272</f>
        <v>790</v>
      </c>
      <c r="G271" s="315">
        <v>0</v>
      </c>
      <c r="H271" s="315">
        <v>0</v>
      </c>
      <c r="I271" s="315">
        <v>0</v>
      </c>
      <c r="J271" s="114"/>
      <c r="K271" s="114"/>
      <c r="L271" s="114"/>
      <c r="M271" s="29"/>
      <c r="N271" s="29"/>
      <c r="O271" s="29"/>
      <c r="P271" s="29"/>
    </row>
    <row r="272" spans="1:16" s="30" customFormat="1" ht="13.9" customHeight="1" x14ac:dyDescent="0.2">
      <c r="A272" s="60"/>
      <c r="B272" s="61">
        <v>31</v>
      </c>
      <c r="C272" s="60"/>
      <c r="D272" s="62" t="s">
        <v>6</v>
      </c>
      <c r="E272" s="92">
        <f>E274</f>
        <v>238.9</v>
      </c>
      <c r="F272" s="92">
        <v>0</v>
      </c>
      <c r="G272" s="92">
        <v>0</v>
      </c>
      <c r="H272" s="92">
        <v>0</v>
      </c>
      <c r="I272" s="92">
        <v>0</v>
      </c>
      <c r="J272" s="114"/>
      <c r="K272" s="114"/>
      <c r="L272" s="114"/>
      <c r="M272" s="29"/>
      <c r="N272" s="29"/>
      <c r="O272" s="29"/>
      <c r="P272" s="29"/>
    </row>
    <row r="273" spans="1:16" s="30" customFormat="1" ht="13.9" customHeight="1" x14ac:dyDescent="0.2">
      <c r="A273" s="10"/>
      <c r="B273" s="64">
        <v>311</v>
      </c>
      <c r="C273" s="15"/>
      <c r="D273" s="10" t="s">
        <v>46</v>
      </c>
      <c r="E273" s="93">
        <f>E274</f>
        <v>238.9</v>
      </c>
      <c r="F273" s="93">
        <v>0</v>
      </c>
      <c r="G273" s="93">
        <v>0</v>
      </c>
      <c r="H273" s="93">
        <v>0</v>
      </c>
      <c r="I273" s="93">
        <v>0</v>
      </c>
      <c r="J273" s="114"/>
      <c r="K273" s="114"/>
      <c r="L273" s="114"/>
      <c r="M273" s="29"/>
      <c r="N273" s="29"/>
      <c r="O273" s="29"/>
      <c r="P273" s="29"/>
    </row>
    <row r="274" spans="1:16" s="30" customFormat="1" ht="13.9" customHeight="1" x14ac:dyDescent="0.2">
      <c r="A274" s="15"/>
      <c r="B274" s="65" t="s">
        <v>139</v>
      </c>
      <c r="C274" s="15"/>
      <c r="D274" s="15" t="s">
        <v>140</v>
      </c>
      <c r="E274" s="95">
        <v>238.9</v>
      </c>
      <c r="F274" s="95">
        <v>0</v>
      </c>
      <c r="G274" s="95">
        <v>0</v>
      </c>
      <c r="H274" s="95">
        <v>0</v>
      </c>
      <c r="I274" s="95">
        <v>0</v>
      </c>
      <c r="J274" s="114"/>
      <c r="K274" s="114"/>
      <c r="L274" s="114"/>
      <c r="M274" s="29"/>
      <c r="N274" s="29"/>
      <c r="O274" s="29"/>
      <c r="P274" s="29"/>
    </row>
    <row r="275" spans="1:16" s="30" customFormat="1" ht="13.9" customHeight="1" x14ac:dyDescent="0.2">
      <c r="A275" s="60"/>
      <c r="B275" s="61">
        <v>32</v>
      </c>
      <c r="C275" s="60"/>
      <c r="D275" s="62" t="s">
        <v>7</v>
      </c>
      <c r="E275" s="92">
        <f>E276+E279</f>
        <v>426.20000000000005</v>
      </c>
      <c r="F275" s="92">
        <f>F279</f>
        <v>790</v>
      </c>
      <c r="G275" s="92">
        <v>0</v>
      </c>
      <c r="H275" s="92">
        <v>0</v>
      </c>
      <c r="I275" s="92">
        <v>0</v>
      </c>
      <c r="J275" s="114"/>
      <c r="K275" s="114"/>
      <c r="L275" s="114"/>
      <c r="M275" s="29"/>
      <c r="N275" s="29"/>
      <c r="O275" s="29"/>
      <c r="P275" s="29"/>
    </row>
    <row r="276" spans="1:16" s="30" customFormat="1" ht="13.9" customHeight="1" x14ac:dyDescent="0.2">
      <c r="A276" s="24"/>
      <c r="B276" s="97" t="s">
        <v>135</v>
      </c>
      <c r="C276" s="24"/>
      <c r="D276" s="88" t="s">
        <v>52</v>
      </c>
      <c r="E276" s="93">
        <v>108.59</v>
      </c>
      <c r="F276" s="93">
        <v>0</v>
      </c>
      <c r="G276" s="93">
        <v>0</v>
      </c>
      <c r="H276" s="93">
        <v>0</v>
      </c>
      <c r="I276" s="93">
        <v>0</v>
      </c>
      <c r="J276" s="114"/>
      <c r="K276" s="114"/>
      <c r="L276" s="114"/>
      <c r="M276" s="29"/>
      <c r="N276" s="29"/>
      <c r="O276" s="29"/>
      <c r="P276" s="29"/>
    </row>
    <row r="277" spans="1:16" s="30" customFormat="1" ht="13.9" customHeight="1" x14ac:dyDescent="0.2">
      <c r="A277" s="24"/>
      <c r="B277" s="98" t="s">
        <v>68</v>
      </c>
      <c r="C277" s="53"/>
      <c r="D277" s="89" t="s">
        <v>244</v>
      </c>
      <c r="E277" s="95">
        <v>108.59</v>
      </c>
      <c r="F277" s="93">
        <v>0</v>
      </c>
      <c r="G277" s="95">
        <v>0</v>
      </c>
      <c r="H277" s="95">
        <v>0</v>
      </c>
      <c r="I277" s="95">
        <v>0</v>
      </c>
      <c r="J277" s="114"/>
      <c r="K277" s="114"/>
      <c r="L277" s="114"/>
      <c r="M277" s="29"/>
      <c r="N277" s="29"/>
      <c r="O277" s="29"/>
      <c r="P277" s="29"/>
    </row>
    <row r="278" spans="1:16" s="30" customFormat="1" ht="13.9" customHeight="1" x14ac:dyDescent="0.2">
      <c r="A278" s="24"/>
      <c r="B278" s="98" t="s">
        <v>130</v>
      </c>
      <c r="C278" s="53"/>
      <c r="D278" s="89" t="s">
        <v>58</v>
      </c>
      <c r="E278" s="95">
        <v>0</v>
      </c>
      <c r="F278" s="93">
        <v>0</v>
      </c>
      <c r="G278" s="95">
        <v>0</v>
      </c>
      <c r="H278" s="95">
        <v>0</v>
      </c>
      <c r="I278" s="95">
        <v>0</v>
      </c>
      <c r="J278" s="114"/>
      <c r="K278" s="114"/>
      <c r="L278" s="114"/>
      <c r="M278" s="29"/>
      <c r="N278" s="29"/>
      <c r="O278" s="29"/>
      <c r="P278" s="29"/>
    </row>
    <row r="279" spans="1:16" s="30" customFormat="1" ht="13.9" customHeight="1" x14ac:dyDescent="0.2">
      <c r="A279" s="24"/>
      <c r="B279" s="73">
        <v>329</v>
      </c>
      <c r="C279" s="10"/>
      <c r="D279" s="74" t="s">
        <v>53</v>
      </c>
      <c r="E279" s="93">
        <f>E280</f>
        <v>317.61</v>
      </c>
      <c r="F279" s="93">
        <f>F281+F280</f>
        <v>790</v>
      </c>
      <c r="G279" s="95">
        <v>0</v>
      </c>
      <c r="H279" s="95">
        <v>0</v>
      </c>
      <c r="I279" s="95">
        <v>0</v>
      </c>
      <c r="J279" s="114"/>
      <c r="K279" s="114"/>
      <c r="L279" s="114"/>
      <c r="M279" s="29"/>
      <c r="N279" s="29"/>
      <c r="O279" s="29"/>
      <c r="P279" s="29"/>
    </row>
    <row r="280" spans="1:16" s="30" customFormat="1" ht="13.9" customHeight="1" x14ac:dyDescent="0.2">
      <c r="A280" s="39"/>
      <c r="B280" s="44" t="s">
        <v>85</v>
      </c>
      <c r="C280" s="15"/>
      <c r="D280" s="79" t="s">
        <v>86</v>
      </c>
      <c r="E280" s="95">
        <v>317.61</v>
      </c>
      <c r="F280" s="95">
        <v>491.78</v>
      </c>
      <c r="G280" s="95">
        <v>0</v>
      </c>
      <c r="H280" s="95">
        <v>0</v>
      </c>
      <c r="I280" s="95">
        <v>0</v>
      </c>
      <c r="J280" s="114"/>
      <c r="K280" s="114"/>
      <c r="L280" s="114"/>
      <c r="M280" s="29"/>
      <c r="N280" s="29"/>
      <c r="O280" s="29"/>
      <c r="P280" s="29"/>
    </row>
    <row r="281" spans="1:16" s="30" customFormat="1" ht="13.9" customHeight="1" x14ac:dyDescent="0.2">
      <c r="A281" s="39"/>
      <c r="B281" s="44">
        <v>3299</v>
      </c>
      <c r="C281" s="15"/>
      <c r="D281" s="84" t="s">
        <v>53</v>
      </c>
      <c r="E281" s="95">
        <v>0</v>
      </c>
      <c r="F281" s="95">
        <v>298.22000000000003</v>
      </c>
      <c r="G281" s="95">
        <v>0</v>
      </c>
      <c r="H281" s="95">
        <v>0</v>
      </c>
      <c r="I281" s="95">
        <v>0</v>
      </c>
      <c r="J281" s="114"/>
      <c r="K281" s="114"/>
      <c r="L281" s="114"/>
      <c r="M281" s="29"/>
      <c r="N281" s="29"/>
      <c r="O281" s="29"/>
      <c r="P281" s="29"/>
    </row>
    <row r="282" spans="1:16" s="30" customFormat="1" ht="13.9" customHeight="1" x14ac:dyDescent="0.2">
      <c r="A282" s="309"/>
      <c r="B282" s="321" t="s">
        <v>156</v>
      </c>
      <c r="C282" s="322"/>
      <c r="D282" s="314" t="s">
        <v>254</v>
      </c>
      <c r="E282" s="315">
        <f>E284</f>
        <v>3981.68</v>
      </c>
      <c r="F282" s="327">
        <v>0</v>
      </c>
      <c r="G282" s="327">
        <v>0</v>
      </c>
      <c r="H282" s="327">
        <v>0</v>
      </c>
      <c r="I282" s="327">
        <v>0</v>
      </c>
      <c r="J282" s="114"/>
      <c r="K282" s="114"/>
      <c r="L282" s="114"/>
      <c r="M282" s="29"/>
      <c r="N282" s="29"/>
      <c r="O282" s="29"/>
      <c r="P282" s="29"/>
    </row>
    <row r="283" spans="1:16" s="54" customFormat="1" x14ac:dyDescent="0.2">
      <c r="A283" s="107"/>
      <c r="B283" s="61">
        <v>42</v>
      </c>
      <c r="C283" s="60"/>
      <c r="D283" s="62" t="s">
        <v>8</v>
      </c>
      <c r="E283" s="92">
        <f>E284</f>
        <v>3981.68</v>
      </c>
      <c r="F283" s="92">
        <v>0</v>
      </c>
      <c r="G283" s="92">
        <v>0</v>
      </c>
      <c r="H283" s="92">
        <v>0</v>
      </c>
      <c r="I283" s="92">
        <v>0</v>
      </c>
      <c r="J283" s="110"/>
      <c r="K283" s="110"/>
      <c r="L283" s="110"/>
    </row>
    <row r="284" spans="1:16" s="54" customFormat="1" x14ac:dyDescent="0.2">
      <c r="A284" s="39"/>
      <c r="B284" s="64">
        <v>422</v>
      </c>
      <c r="C284" s="15"/>
      <c r="D284" s="10" t="s">
        <v>45</v>
      </c>
      <c r="E284" s="93">
        <f>E285</f>
        <v>3981.68</v>
      </c>
      <c r="F284" s="93">
        <v>0</v>
      </c>
      <c r="G284" s="93">
        <v>0</v>
      </c>
      <c r="H284" s="93">
        <v>0</v>
      </c>
      <c r="I284" s="93">
        <v>0</v>
      </c>
      <c r="J284" s="110"/>
      <c r="K284" s="110"/>
      <c r="L284" s="110"/>
    </row>
    <row r="285" spans="1:16" s="54" customFormat="1" x14ac:dyDescent="0.2">
      <c r="A285" s="39"/>
      <c r="B285" s="65" t="s">
        <v>157</v>
      </c>
      <c r="C285" s="15"/>
      <c r="D285" s="15" t="s">
        <v>116</v>
      </c>
      <c r="E285" s="95">
        <v>3981.68</v>
      </c>
      <c r="F285" s="95">
        <v>0</v>
      </c>
      <c r="G285" s="95">
        <v>0</v>
      </c>
      <c r="H285" s="95">
        <v>0</v>
      </c>
      <c r="I285" s="95">
        <v>0</v>
      </c>
      <c r="J285" s="110"/>
      <c r="K285" s="110"/>
      <c r="L285" s="110"/>
    </row>
    <row r="286" spans="1:16" s="30" customFormat="1" ht="13.9" customHeight="1" x14ac:dyDescent="0.2">
      <c r="A286" s="37"/>
      <c r="B286" s="21"/>
      <c r="C286" s="75" t="s">
        <v>19</v>
      </c>
      <c r="D286" s="76" t="s">
        <v>32</v>
      </c>
      <c r="E286" s="77">
        <f>E283+E272+E275</f>
        <v>4646.78</v>
      </c>
      <c r="F286" s="77">
        <f>F275+F272</f>
        <v>790</v>
      </c>
      <c r="G286" s="77">
        <v>0</v>
      </c>
      <c r="H286" s="291">
        <v>0</v>
      </c>
      <c r="I286" s="291">
        <v>0</v>
      </c>
      <c r="J286" s="114"/>
      <c r="K286" s="114"/>
      <c r="L286" s="114"/>
      <c r="M286" s="29"/>
      <c r="N286" s="29"/>
      <c r="O286" s="29"/>
      <c r="P286" s="29"/>
    </row>
    <row r="287" spans="1:16" s="30" customFormat="1" ht="13.9" customHeight="1" x14ac:dyDescent="0.2">
      <c r="A287" s="311"/>
      <c r="B287" s="312">
        <v>3</v>
      </c>
      <c r="C287" s="313"/>
      <c r="D287" s="314" t="s">
        <v>26</v>
      </c>
      <c r="E287" s="315"/>
      <c r="F287" s="315">
        <f>F288+F296</f>
        <v>103698.75</v>
      </c>
      <c r="G287" s="315">
        <f>G288+G296</f>
        <v>100000</v>
      </c>
      <c r="H287" s="315">
        <f t="shared" ref="H287:I287" si="42">H288+H296</f>
        <v>100000</v>
      </c>
      <c r="I287" s="315">
        <f t="shared" si="42"/>
        <v>100000</v>
      </c>
      <c r="J287" s="114"/>
      <c r="K287" s="114"/>
      <c r="L287" s="114"/>
      <c r="M287" s="29"/>
      <c r="N287" s="29"/>
      <c r="O287" s="29"/>
      <c r="P287" s="29"/>
    </row>
    <row r="288" spans="1:16" s="30" customFormat="1" ht="13.9" customHeight="1" x14ac:dyDescent="0.2">
      <c r="A288" s="63"/>
      <c r="B288" s="61">
        <v>31</v>
      </c>
      <c r="C288" s="60"/>
      <c r="D288" s="62" t="s">
        <v>6</v>
      </c>
      <c r="E288" s="63"/>
      <c r="F288" s="63">
        <f>F289+F294+F292</f>
        <v>90100</v>
      </c>
      <c r="G288" s="63">
        <f>G289+G294+G292</f>
        <v>81200</v>
      </c>
      <c r="H288" s="104">
        <v>81200</v>
      </c>
      <c r="I288" s="104">
        <v>81200</v>
      </c>
      <c r="J288" s="114"/>
      <c r="K288" s="114"/>
      <c r="L288" s="114"/>
      <c r="M288" s="29"/>
      <c r="N288" s="29"/>
      <c r="O288" s="29"/>
      <c r="P288" s="29"/>
    </row>
    <row r="289" spans="1:16" s="30" customFormat="1" ht="13.9" customHeight="1" x14ac:dyDescent="0.2">
      <c r="A289" s="39"/>
      <c r="B289" s="64">
        <v>311</v>
      </c>
      <c r="C289" s="15"/>
      <c r="D289" s="10" t="s">
        <v>46</v>
      </c>
      <c r="E289" s="93"/>
      <c r="F289" s="93">
        <f>F291+F290</f>
        <v>77700</v>
      </c>
      <c r="G289" s="93">
        <f>G291+G290</f>
        <v>69000</v>
      </c>
      <c r="H289" s="300"/>
      <c r="I289" s="300"/>
      <c r="J289" s="114"/>
      <c r="K289" s="114"/>
      <c r="L289" s="114"/>
      <c r="M289" s="29"/>
      <c r="N289" s="29"/>
      <c r="O289" s="29"/>
      <c r="P289" s="29"/>
    </row>
    <row r="290" spans="1:16" s="30" customFormat="1" ht="13.9" customHeight="1" x14ac:dyDescent="0.2">
      <c r="A290" s="39"/>
      <c r="B290" s="65">
        <v>3111</v>
      </c>
      <c r="C290" s="15"/>
      <c r="D290" s="15" t="s">
        <v>63</v>
      </c>
      <c r="E290" s="93"/>
      <c r="F290" s="94">
        <v>61600</v>
      </c>
      <c r="G290" s="95">
        <v>59000</v>
      </c>
      <c r="H290" s="300"/>
      <c r="I290" s="300"/>
      <c r="J290" s="114"/>
      <c r="K290" s="114"/>
      <c r="L290" s="114"/>
      <c r="M290" s="29"/>
      <c r="N290" s="29"/>
      <c r="O290" s="29"/>
      <c r="P290" s="29"/>
    </row>
    <row r="291" spans="1:16" s="30" customFormat="1" ht="13.9" customHeight="1" x14ac:dyDescent="0.2">
      <c r="A291" s="39"/>
      <c r="B291" s="65" t="s">
        <v>128</v>
      </c>
      <c r="C291" s="15"/>
      <c r="D291" s="15" t="s">
        <v>129</v>
      </c>
      <c r="E291" s="93"/>
      <c r="F291" s="94">
        <v>16100</v>
      </c>
      <c r="G291" s="94">
        <v>10000</v>
      </c>
      <c r="H291" s="300"/>
      <c r="I291" s="300"/>
      <c r="J291" s="114"/>
      <c r="K291" s="114"/>
      <c r="L291" s="114"/>
      <c r="M291" s="29"/>
      <c r="N291" s="29"/>
      <c r="O291" s="29"/>
      <c r="P291" s="29"/>
    </row>
    <row r="292" spans="1:16" s="30" customFormat="1" ht="13.9" customHeight="1" x14ac:dyDescent="0.2">
      <c r="A292" s="39"/>
      <c r="B292" s="64" t="s">
        <v>141</v>
      </c>
      <c r="C292" s="10"/>
      <c r="D292" s="10" t="s">
        <v>50</v>
      </c>
      <c r="E292" s="93"/>
      <c r="F292" s="96">
        <v>2700</v>
      </c>
      <c r="G292" s="93">
        <v>2700</v>
      </c>
      <c r="H292" s="300"/>
      <c r="I292" s="300"/>
      <c r="J292" s="114"/>
      <c r="K292" s="114"/>
      <c r="L292" s="114"/>
      <c r="M292" s="29"/>
      <c r="N292" s="29"/>
      <c r="O292" s="29"/>
      <c r="P292" s="29"/>
    </row>
    <row r="293" spans="1:16" s="30" customFormat="1" ht="13.9" customHeight="1" x14ac:dyDescent="0.2">
      <c r="A293" s="39"/>
      <c r="B293" s="65" t="s">
        <v>73</v>
      </c>
      <c r="C293" s="15"/>
      <c r="D293" s="15" t="s">
        <v>50</v>
      </c>
      <c r="E293" s="93"/>
      <c r="F293" s="94">
        <v>2700</v>
      </c>
      <c r="G293" s="94">
        <v>2700</v>
      </c>
      <c r="H293" s="300"/>
      <c r="I293" s="300"/>
      <c r="J293" s="114"/>
      <c r="K293" s="114"/>
      <c r="L293" s="114"/>
      <c r="M293" s="29"/>
      <c r="N293" s="29"/>
      <c r="O293" s="29"/>
      <c r="P293" s="29"/>
    </row>
    <row r="294" spans="1:16" s="30" customFormat="1" ht="13.9" customHeight="1" x14ac:dyDescent="0.2">
      <c r="A294" s="39"/>
      <c r="B294" s="11">
        <v>313</v>
      </c>
      <c r="C294" s="10"/>
      <c r="D294" s="10" t="s">
        <v>47</v>
      </c>
      <c r="E294" s="93"/>
      <c r="F294" s="93">
        <f>9700</f>
        <v>9700</v>
      </c>
      <c r="G294" s="93">
        <v>9500</v>
      </c>
      <c r="H294" s="300"/>
      <c r="I294" s="300"/>
      <c r="J294" s="114"/>
      <c r="K294" s="114"/>
      <c r="L294" s="114"/>
      <c r="M294" s="29"/>
      <c r="N294" s="29"/>
      <c r="O294" s="29"/>
      <c r="P294" s="29"/>
    </row>
    <row r="295" spans="1:16" s="30" customFormat="1" ht="13.9" customHeight="1" x14ac:dyDescent="0.2">
      <c r="A295" s="39"/>
      <c r="B295" s="16">
        <v>3132</v>
      </c>
      <c r="C295" s="15"/>
      <c r="D295" s="15" t="s">
        <v>64</v>
      </c>
      <c r="E295" s="93"/>
      <c r="F295" s="94">
        <v>9700</v>
      </c>
      <c r="G295" s="94">
        <v>9500</v>
      </c>
      <c r="H295" s="300"/>
      <c r="I295" s="300"/>
      <c r="J295" s="114"/>
      <c r="K295" s="114"/>
      <c r="L295" s="114"/>
      <c r="M295" s="29"/>
      <c r="N295" s="29"/>
      <c r="O295" s="29"/>
      <c r="P295" s="29"/>
    </row>
    <row r="296" spans="1:16" s="30" customFormat="1" ht="13.9" customHeight="1" x14ac:dyDescent="0.2">
      <c r="A296" s="63"/>
      <c r="B296" s="61">
        <v>32</v>
      </c>
      <c r="C296" s="60"/>
      <c r="D296" s="62" t="s">
        <v>7</v>
      </c>
      <c r="E296" s="104"/>
      <c r="F296" s="63">
        <f>F297</f>
        <v>13598.75</v>
      </c>
      <c r="G296" s="63">
        <f>G297</f>
        <v>18800</v>
      </c>
      <c r="H296" s="104">
        <v>18800</v>
      </c>
      <c r="I296" s="104">
        <v>18800</v>
      </c>
      <c r="J296" s="114"/>
      <c r="K296" s="114"/>
      <c r="L296" s="114"/>
      <c r="M296" s="29"/>
      <c r="N296" s="29"/>
      <c r="O296" s="29"/>
      <c r="P296" s="29"/>
    </row>
    <row r="297" spans="1:16" s="30" customFormat="1" ht="13.9" customHeight="1" x14ac:dyDescent="0.2">
      <c r="A297" s="39"/>
      <c r="B297" s="73">
        <v>321</v>
      </c>
      <c r="C297" s="10"/>
      <c r="D297" s="74" t="s">
        <v>51</v>
      </c>
      <c r="E297" s="93"/>
      <c r="F297" s="93">
        <f>F301+F300+F299+F298</f>
        <v>13598.75</v>
      </c>
      <c r="G297" s="93">
        <f>G300+G299+G298+G301</f>
        <v>18800</v>
      </c>
      <c r="H297" s="300"/>
      <c r="I297" s="300"/>
      <c r="J297" s="114"/>
      <c r="K297" s="114"/>
      <c r="L297" s="114"/>
      <c r="M297" s="29"/>
      <c r="N297" s="29"/>
      <c r="O297" s="29"/>
      <c r="P297" s="29"/>
    </row>
    <row r="298" spans="1:16" s="30" customFormat="1" ht="13.9" customHeight="1" x14ac:dyDescent="0.2">
      <c r="A298" s="39"/>
      <c r="B298" s="44" t="s">
        <v>65</v>
      </c>
      <c r="C298" s="15"/>
      <c r="D298" s="79" t="s">
        <v>66</v>
      </c>
      <c r="E298" s="95">
        <f>E288</f>
        <v>0</v>
      </c>
      <c r="F298" s="94">
        <v>26.55</v>
      </c>
      <c r="G298" s="94">
        <v>300</v>
      </c>
      <c r="H298" s="300"/>
      <c r="I298" s="300"/>
      <c r="J298" s="114"/>
      <c r="K298" s="114"/>
      <c r="L298" s="114"/>
      <c r="M298" s="29"/>
      <c r="N298" s="29"/>
      <c r="O298" s="29"/>
      <c r="P298" s="29"/>
    </row>
    <row r="299" spans="1:16" s="30" customFormat="1" ht="13.9" customHeight="1" x14ac:dyDescent="0.2">
      <c r="A299" s="39"/>
      <c r="B299" s="44">
        <v>3212</v>
      </c>
      <c r="C299" s="15"/>
      <c r="D299" s="79" t="s">
        <v>283</v>
      </c>
      <c r="E299" s="95"/>
      <c r="F299" s="94">
        <v>12500</v>
      </c>
      <c r="G299" s="94">
        <v>15000</v>
      </c>
      <c r="H299" s="300"/>
      <c r="I299" s="300"/>
      <c r="J299" s="114"/>
      <c r="K299" s="114"/>
      <c r="L299" s="114"/>
      <c r="M299" s="29"/>
      <c r="N299" s="29"/>
      <c r="O299" s="29"/>
      <c r="P299" s="29"/>
    </row>
    <row r="300" spans="1:16" s="30" customFormat="1" ht="13.9" customHeight="1" x14ac:dyDescent="0.2">
      <c r="A300" s="39"/>
      <c r="B300" s="44">
        <v>3213</v>
      </c>
      <c r="C300" s="15"/>
      <c r="D300" s="79" t="s">
        <v>144</v>
      </c>
      <c r="E300" s="95"/>
      <c r="F300" s="94">
        <v>35</v>
      </c>
      <c r="G300" s="94">
        <v>2000</v>
      </c>
      <c r="H300" s="300"/>
      <c r="I300" s="300"/>
      <c r="J300" s="114"/>
      <c r="K300" s="114"/>
      <c r="L300" s="114"/>
      <c r="M300" s="29"/>
      <c r="N300" s="29"/>
      <c r="O300" s="29"/>
      <c r="P300" s="29"/>
    </row>
    <row r="301" spans="1:16" s="30" customFormat="1" ht="13.9" customHeight="1" x14ac:dyDescent="0.2">
      <c r="A301" s="39"/>
      <c r="B301" s="44">
        <v>3237</v>
      </c>
      <c r="C301" s="15"/>
      <c r="D301" s="79" t="s">
        <v>59</v>
      </c>
      <c r="E301" s="95"/>
      <c r="F301" s="94">
        <v>1037.2</v>
      </c>
      <c r="G301" s="94">
        <v>1500</v>
      </c>
      <c r="H301" s="300"/>
      <c r="I301" s="300"/>
      <c r="J301" s="114"/>
      <c r="K301" s="114"/>
      <c r="L301" s="114"/>
      <c r="M301" s="29"/>
      <c r="N301" s="29"/>
      <c r="O301" s="29"/>
      <c r="P301" s="29"/>
    </row>
    <row r="302" spans="1:16" s="30" customFormat="1" ht="13.9" customHeight="1" x14ac:dyDescent="0.2">
      <c r="A302" s="37"/>
      <c r="B302" s="21"/>
      <c r="C302" s="37">
        <v>51</v>
      </c>
      <c r="D302" s="37" t="s">
        <v>251</v>
      </c>
      <c r="E302" s="77">
        <f>E288</f>
        <v>0</v>
      </c>
      <c r="F302" s="77">
        <f>F288+F296</f>
        <v>103698.75</v>
      </c>
      <c r="G302" s="77">
        <f>G288+G296</f>
        <v>100000</v>
      </c>
      <c r="H302" s="77">
        <f t="shared" ref="H302:I302" si="43">H288+H296</f>
        <v>100000</v>
      </c>
      <c r="I302" s="77">
        <f t="shared" si="43"/>
        <v>100000</v>
      </c>
      <c r="J302" s="114"/>
      <c r="K302" s="114"/>
      <c r="L302" s="114"/>
      <c r="M302" s="29"/>
      <c r="N302" s="29"/>
      <c r="O302" s="29"/>
      <c r="P302" s="29"/>
    </row>
    <row r="303" spans="1:16" s="30" customFormat="1" ht="13.9" customHeight="1" x14ac:dyDescent="0.2">
      <c r="A303" s="311"/>
      <c r="B303" s="312">
        <v>3</v>
      </c>
      <c r="C303" s="313"/>
      <c r="D303" s="314" t="s">
        <v>26</v>
      </c>
      <c r="E303" s="315">
        <f>E305</f>
        <v>991.5</v>
      </c>
      <c r="F303" s="315">
        <v>0</v>
      </c>
      <c r="G303" s="315">
        <v>0</v>
      </c>
      <c r="H303" s="316"/>
      <c r="I303" s="316"/>
      <c r="J303" s="114"/>
      <c r="K303" s="114"/>
      <c r="L303" s="114"/>
      <c r="M303" s="29"/>
      <c r="N303" s="29"/>
      <c r="O303" s="29"/>
      <c r="P303" s="29"/>
    </row>
    <row r="304" spans="1:16" s="30" customFormat="1" ht="13.9" customHeight="1" x14ac:dyDescent="0.2">
      <c r="A304" s="107"/>
      <c r="B304" s="61">
        <v>32</v>
      </c>
      <c r="C304" s="60"/>
      <c r="D304" s="62" t="s">
        <v>7</v>
      </c>
      <c r="E304" s="92">
        <f>E306</f>
        <v>991.5</v>
      </c>
      <c r="F304" s="92">
        <v>0</v>
      </c>
      <c r="G304" s="92">
        <v>0</v>
      </c>
      <c r="H304" s="103"/>
      <c r="I304" s="103"/>
      <c r="J304" s="114"/>
      <c r="K304" s="114"/>
      <c r="L304" s="114"/>
      <c r="M304" s="29"/>
      <c r="N304" s="29"/>
      <c r="O304" s="29"/>
      <c r="P304" s="29"/>
    </row>
    <row r="305" spans="1:16" s="30" customFormat="1" ht="13.9" customHeight="1" x14ac:dyDescent="0.2">
      <c r="A305" s="39"/>
      <c r="B305" s="73">
        <v>323</v>
      </c>
      <c r="C305" s="10"/>
      <c r="D305" s="74" t="s">
        <v>43</v>
      </c>
      <c r="E305" s="93">
        <v>991.5</v>
      </c>
      <c r="F305" s="94">
        <v>0</v>
      </c>
      <c r="G305" s="95">
        <v>0</v>
      </c>
      <c r="H305" s="300"/>
      <c r="I305" s="300"/>
      <c r="J305" s="114"/>
      <c r="K305" s="114"/>
      <c r="L305" s="114"/>
      <c r="M305" s="29"/>
      <c r="N305" s="29"/>
      <c r="O305" s="29"/>
      <c r="P305" s="29"/>
    </row>
    <row r="306" spans="1:16" s="30" customFormat="1" ht="13.9" customHeight="1" x14ac:dyDescent="0.2">
      <c r="A306" s="39"/>
      <c r="B306" s="44" t="s">
        <v>74</v>
      </c>
      <c r="C306" s="15"/>
      <c r="D306" s="79" t="s">
        <v>75</v>
      </c>
      <c r="E306" s="94">
        <v>991.5</v>
      </c>
      <c r="F306" s="94">
        <v>0</v>
      </c>
      <c r="G306" s="95">
        <v>0</v>
      </c>
      <c r="H306" s="300"/>
      <c r="I306" s="300"/>
      <c r="J306" s="114"/>
      <c r="K306" s="114"/>
      <c r="L306" s="114"/>
      <c r="M306" s="29"/>
      <c r="N306" s="29"/>
      <c r="O306" s="29"/>
      <c r="P306" s="29"/>
    </row>
    <row r="307" spans="1:16" s="30" customFormat="1" ht="13.9" customHeight="1" x14ac:dyDescent="0.2">
      <c r="A307" s="39"/>
      <c r="B307" s="44">
        <v>3232</v>
      </c>
      <c r="C307" s="15"/>
      <c r="D307" s="79" t="s">
        <v>77</v>
      </c>
      <c r="E307" s="94">
        <v>991.5</v>
      </c>
      <c r="F307" s="94">
        <v>0</v>
      </c>
      <c r="G307" s="95">
        <v>0</v>
      </c>
      <c r="H307" s="300"/>
      <c r="I307" s="300"/>
      <c r="J307" s="114"/>
      <c r="K307" s="114"/>
      <c r="L307" s="114"/>
      <c r="M307" s="29"/>
      <c r="N307" s="29"/>
      <c r="O307" s="29"/>
      <c r="P307" s="29"/>
    </row>
    <row r="308" spans="1:16" s="30" customFormat="1" ht="13.9" customHeight="1" x14ac:dyDescent="0.2">
      <c r="A308" s="311"/>
      <c r="B308" s="321" t="s">
        <v>156</v>
      </c>
      <c r="C308" s="322"/>
      <c r="D308" s="314" t="s">
        <v>254</v>
      </c>
      <c r="E308" s="315">
        <f>E309</f>
        <v>8417.0499999999993</v>
      </c>
      <c r="F308" s="315">
        <f>F309</f>
        <v>4498.26</v>
      </c>
      <c r="G308" s="315">
        <f>G309</f>
        <v>4372.29</v>
      </c>
      <c r="H308" s="316">
        <v>2372</v>
      </c>
      <c r="I308" s="316">
        <v>2372</v>
      </c>
      <c r="J308" s="114"/>
      <c r="K308" s="114"/>
      <c r="L308" s="114"/>
      <c r="M308" s="29"/>
      <c r="N308" s="29"/>
      <c r="O308" s="29"/>
      <c r="P308" s="29"/>
    </row>
    <row r="309" spans="1:16" s="54" customFormat="1" x14ac:dyDescent="0.2">
      <c r="A309" s="107"/>
      <c r="B309" s="61">
        <v>42</v>
      </c>
      <c r="C309" s="60"/>
      <c r="D309" s="62" t="s">
        <v>8</v>
      </c>
      <c r="E309" s="92">
        <f>E310</f>
        <v>8417.0499999999993</v>
      </c>
      <c r="F309" s="92">
        <f>F312</f>
        <v>4498.26</v>
      </c>
      <c r="G309" s="92">
        <f>G312</f>
        <v>4372.29</v>
      </c>
      <c r="H309" s="104">
        <v>2372</v>
      </c>
      <c r="I309" s="104">
        <v>2372</v>
      </c>
      <c r="J309" s="110"/>
      <c r="K309" s="110"/>
      <c r="L309" s="110"/>
    </row>
    <row r="310" spans="1:16" s="54" customFormat="1" x14ac:dyDescent="0.2">
      <c r="A310" s="39"/>
      <c r="B310" s="64">
        <v>422</v>
      </c>
      <c r="C310" s="15"/>
      <c r="D310" s="10" t="s">
        <v>45</v>
      </c>
      <c r="E310" s="93">
        <f>E312</f>
        <v>8417.0499999999993</v>
      </c>
      <c r="F310" s="93">
        <f>F312</f>
        <v>4498.26</v>
      </c>
      <c r="G310" s="93">
        <f>G312</f>
        <v>4372.29</v>
      </c>
      <c r="H310" s="52"/>
      <c r="I310" s="52"/>
      <c r="J310" s="110"/>
      <c r="K310" s="110"/>
      <c r="L310" s="110"/>
    </row>
    <row r="311" spans="1:16" s="54" customFormat="1" x14ac:dyDescent="0.2">
      <c r="A311" s="39"/>
      <c r="B311" s="65" t="s">
        <v>91</v>
      </c>
      <c r="C311" s="15"/>
      <c r="D311" s="15" t="s">
        <v>92</v>
      </c>
      <c r="E311" s="94">
        <v>0</v>
      </c>
      <c r="F311" s="94">
        <v>0</v>
      </c>
      <c r="G311" s="94">
        <v>0</v>
      </c>
      <c r="H311" s="66"/>
      <c r="I311" s="66"/>
      <c r="J311" s="110"/>
      <c r="K311" s="110"/>
      <c r="L311" s="110"/>
    </row>
    <row r="312" spans="1:16" s="54" customFormat="1" x14ac:dyDescent="0.2">
      <c r="A312" s="39"/>
      <c r="B312" s="65" t="s">
        <v>157</v>
      </c>
      <c r="C312" s="15"/>
      <c r="D312" s="15" t="s">
        <v>116</v>
      </c>
      <c r="E312" s="95">
        <v>8417.0499999999993</v>
      </c>
      <c r="F312" s="94">
        <v>4498.26</v>
      </c>
      <c r="G312" s="95">
        <v>4372.29</v>
      </c>
      <c r="H312" s="66"/>
      <c r="I312" s="66"/>
      <c r="J312" s="110"/>
      <c r="K312" s="110"/>
      <c r="L312" s="110"/>
    </row>
    <row r="313" spans="1:16" s="54" customFormat="1" x14ac:dyDescent="0.2">
      <c r="A313" s="37"/>
      <c r="B313" s="105"/>
      <c r="C313" s="37">
        <v>71</v>
      </c>
      <c r="D313" s="37" t="s">
        <v>170</v>
      </c>
      <c r="E313" s="77">
        <f>E309+E304</f>
        <v>9408.5499999999993</v>
      </c>
      <c r="F313" s="77">
        <f>F312</f>
        <v>4498.26</v>
      </c>
      <c r="G313" s="77">
        <f>G312</f>
        <v>4372.29</v>
      </c>
      <c r="H313" s="77">
        <v>2372</v>
      </c>
      <c r="I313" s="77">
        <v>2372</v>
      </c>
      <c r="J313" s="110"/>
      <c r="K313" s="110"/>
      <c r="L313" s="110"/>
    </row>
    <row r="314" spans="1:16" x14ac:dyDescent="0.2">
      <c r="A314" s="592" t="s">
        <v>13</v>
      </c>
      <c r="B314" s="592"/>
      <c r="C314" s="592"/>
      <c r="D314" s="592"/>
      <c r="E314" s="69">
        <f>E89+E155+E209+E224+E270+E286+E302+E313</f>
        <v>4751348.9300000006</v>
      </c>
      <c r="F314" s="69">
        <f>F89+F155+F209+F224+F270+F286+F302+F313</f>
        <v>3552459.3299999996</v>
      </c>
      <c r="G314" s="69">
        <f>G89+G155+G209+G224+G270+G286+G302+G313</f>
        <v>3604132</v>
      </c>
      <c r="H314" s="69">
        <f>H89+H155+H209+H224+H270+H286+H302+H313</f>
        <v>3617337</v>
      </c>
      <c r="I314" s="69">
        <f>I89+I155+I209+I224+I270+I286+I302+I313</f>
        <v>3717337</v>
      </c>
    </row>
    <row r="316" spans="1:16" x14ac:dyDescent="0.2">
      <c r="E316" s="347"/>
    </row>
  </sheetData>
  <mergeCells count="7">
    <mergeCell ref="A1:H1"/>
    <mergeCell ref="A314:D314"/>
    <mergeCell ref="A4:D4"/>
    <mergeCell ref="A2:H2"/>
    <mergeCell ref="A76:H76"/>
    <mergeCell ref="A78:D78"/>
    <mergeCell ref="A72:D7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6"/>
  <sheetViews>
    <sheetView workbookViewId="0">
      <selection activeCell="M12" sqref="M12"/>
    </sheetView>
  </sheetViews>
  <sheetFormatPr defaultRowHeight="12.75" x14ac:dyDescent="0.2"/>
  <cols>
    <col min="5" max="5" width="28.5703125" customWidth="1"/>
    <col min="6" max="6" width="16.42578125" customWidth="1"/>
    <col min="7" max="7" width="13.140625" customWidth="1"/>
    <col min="8" max="8" width="17.42578125" customWidth="1"/>
    <col min="9" max="9" width="12.28515625" customWidth="1"/>
    <col min="10" max="10" width="11.5703125" customWidth="1"/>
  </cols>
  <sheetData>
    <row r="3" spans="1:11" ht="24.75" customHeight="1" x14ac:dyDescent="0.2">
      <c r="B3" s="602" t="s">
        <v>263</v>
      </c>
      <c r="C3" s="602"/>
      <c r="D3" s="602"/>
      <c r="E3" s="602"/>
      <c r="F3" s="602"/>
      <c r="G3" s="602"/>
      <c r="H3" s="602"/>
      <c r="I3" s="602"/>
      <c r="J3" s="602"/>
      <c r="K3" s="602"/>
    </row>
    <row r="4" spans="1:11" ht="27" customHeight="1" x14ac:dyDescent="0.2">
      <c r="B4" s="602" t="s">
        <v>262</v>
      </c>
      <c r="C4" s="602"/>
      <c r="D4" s="602"/>
      <c r="E4" s="602"/>
      <c r="F4" s="602"/>
      <c r="G4" s="602"/>
      <c r="H4" s="602"/>
      <c r="I4" s="602"/>
      <c r="J4" s="602"/>
      <c r="K4" s="602"/>
    </row>
    <row r="7" spans="1:11" ht="47.25" x14ac:dyDescent="0.2">
      <c r="A7" s="599" t="s">
        <v>28</v>
      </c>
      <c r="B7" s="600"/>
      <c r="C7" s="600"/>
      <c r="D7" s="600"/>
      <c r="E7" s="601"/>
      <c r="F7" s="134" t="s">
        <v>242</v>
      </c>
      <c r="G7" s="138" t="s">
        <v>305</v>
      </c>
      <c r="H7" s="134" t="s">
        <v>238</v>
      </c>
      <c r="I7" s="134" t="s">
        <v>239</v>
      </c>
      <c r="J7" s="298" t="s">
        <v>240</v>
      </c>
    </row>
    <row r="8" spans="1:11" ht="15.75" x14ac:dyDescent="0.2">
      <c r="A8" s="599">
        <v>1</v>
      </c>
      <c r="B8" s="600"/>
      <c r="C8" s="600"/>
      <c r="D8" s="600"/>
      <c r="E8" s="601"/>
      <c r="F8" s="119">
        <v>2</v>
      </c>
      <c r="G8" s="119">
        <v>3</v>
      </c>
      <c r="H8" s="119">
        <v>4</v>
      </c>
      <c r="I8" s="120">
        <v>5</v>
      </c>
      <c r="J8" s="120">
        <v>6</v>
      </c>
    </row>
    <row r="9" spans="1:11" ht="36" customHeight="1" x14ac:dyDescent="0.2">
      <c r="A9" s="121">
        <v>8</v>
      </c>
      <c r="B9" s="121"/>
      <c r="C9" s="121"/>
      <c r="D9" s="121"/>
      <c r="E9" s="121" t="s">
        <v>228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</row>
    <row r="10" spans="1:11" ht="27.75" customHeight="1" x14ac:dyDescent="0.2">
      <c r="A10" s="121"/>
      <c r="B10" s="123">
        <v>84</v>
      </c>
      <c r="C10" s="123"/>
      <c r="D10" s="123"/>
      <c r="E10" s="123" t="s">
        <v>229</v>
      </c>
      <c r="F10" s="122">
        <v>0</v>
      </c>
      <c r="G10" s="122">
        <v>0</v>
      </c>
      <c r="H10" s="122">
        <v>0</v>
      </c>
      <c r="I10" s="122">
        <v>0</v>
      </c>
      <c r="J10" s="122">
        <v>0</v>
      </c>
    </row>
    <row r="11" spans="1:11" ht="59.25" customHeight="1" x14ac:dyDescent="0.2">
      <c r="A11" s="124"/>
      <c r="B11" s="124"/>
      <c r="C11" s="124">
        <v>841</v>
      </c>
      <c r="D11" s="124"/>
      <c r="E11" s="125" t="s">
        <v>230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</row>
    <row r="12" spans="1:11" ht="31.5" x14ac:dyDescent="0.2">
      <c r="A12" s="124"/>
      <c r="B12" s="124"/>
      <c r="C12" s="124"/>
      <c r="D12" s="124">
        <v>8413</v>
      </c>
      <c r="E12" s="125" t="s">
        <v>231</v>
      </c>
      <c r="F12" s="122">
        <v>0</v>
      </c>
      <c r="G12" s="122">
        <v>0</v>
      </c>
      <c r="H12" s="122">
        <v>0</v>
      </c>
      <c r="I12" s="122">
        <v>0</v>
      </c>
      <c r="J12" s="122">
        <v>0</v>
      </c>
    </row>
    <row r="13" spans="1:11" ht="28.5" customHeight="1" x14ac:dyDescent="0.2">
      <c r="A13" s="126">
        <v>5</v>
      </c>
      <c r="B13" s="127"/>
      <c r="C13" s="127"/>
      <c r="D13" s="127"/>
      <c r="E13" s="128" t="s">
        <v>232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</row>
    <row r="14" spans="1:11" ht="37.5" customHeight="1" x14ac:dyDescent="0.2">
      <c r="A14" s="123"/>
      <c r="B14" s="123">
        <v>54</v>
      </c>
      <c r="C14" s="123"/>
      <c r="D14" s="123"/>
      <c r="E14" s="129" t="s">
        <v>233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</row>
    <row r="15" spans="1:11" ht="48.75" customHeight="1" x14ac:dyDescent="0.2">
      <c r="A15" s="123"/>
      <c r="B15" s="123"/>
      <c r="C15" s="123">
        <v>541</v>
      </c>
      <c r="D15" s="125"/>
      <c r="E15" s="125" t="s">
        <v>234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</row>
    <row r="16" spans="1:11" ht="81.75" customHeight="1" x14ac:dyDescent="0.2">
      <c r="A16" s="123"/>
      <c r="B16" s="123"/>
      <c r="C16" s="123"/>
      <c r="D16" s="125">
        <v>5413</v>
      </c>
      <c r="E16" s="125" t="s">
        <v>235</v>
      </c>
      <c r="F16" s="122">
        <v>0</v>
      </c>
      <c r="G16" s="122">
        <v>0</v>
      </c>
      <c r="H16" s="122">
        <v>0</v>
      </c>
      <c r="I16" s="122">
        <v>0</v>
      </c>
      <c r="J16" s="122">
        <v>0</v>
      </c>
    </row>
  </sheetData>
  <mergeCells count="4">
    <mergeCell ref="A7:E7"/>
    <mergeCell ref="A8:E8"/>
    <mergeCell ref="B3:K3"/>
    <mergeCell ref="B4:K4"/>
  </mergeCells>
  <pageMargins left="0.7" right="0.7" top="0.75" bottom="0.75" header="0.3" footer="0.3"/>
  <pageSetup paperSize="9" scale="92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G36" sqref="G36"/>
    </sheetView>
  </sheetViews>
  <sheetFormatPr defaultColWidth="9.140625" defaultRowHeight="15.75" x14ac:dyDescent="0.25"/>
  <cols>
    <col min="1" max="1" width="36.42578125" style="175" customWidth="1"/>
    <col min="2" max="2" width="17.5703125" style="175" customWidth="1"/>
    <col min="3" max="6" width="16.28515625" style="175" customWidth="1"/>
    <col min="7" max="16384" width="9.140625" style="175"/>
  </cols>
  <sheetData>
    <row r="1" spans="1:6" x14ac:dyDescent="0.25">
      <c r="A1" s="603"/>
      <c r="B1" s="603"/>
      <c r="C1" s="603"/>
      <c r="D1" s="603"/>
      <c r="E1" s="603"/>
      <c r="F1" s="603"/>
    </row>
    <row r="2" spans="1:6" ht="15.75" customHeight="1" x14ac:dyDescent="0.25">
      <c r="A2" s="603"/>
      <c r="B2" s="603"/>
      <c r="C2" s="603"/>
      <c r="D2" s="603"/>
      <c r="E2" s="603"/>
      <c r="F2" s="603"/>
    </row>
    <row r="3" spans="1:6" x14ac:dyDescent="0.25">
      <c r="A3" s="603"/>
      <c r="B3" s="603"/>
      <c r="C3" s="603"/>
      <c r="D3" s="603"/>
      <c r="E3" s="604"/>
      <c r="F3" s="604"/>
    </row>
    <row r="4" spans="1:6" x14ac:dyDescent="0.25">
      <c r="A4" s="176"/>
      <c r="B4" s="176"/>
      <c r="C4" s="176"/>
      <c r="D4" s="176"/>
      <c r="E4" s="177"/>
      <c r="F4" s="177"/>
    </row>
    <row r="5" spans="1:6" x14ac:dyDescent="0.25">
      <c r="A5" s="603" t="s">
        <v>27</v>
      </c>
      <c r="B5" s="603"/>
      <c r="C5" s="603"/>
      <c r="D5" s="605"/>
      <c r="E5" s="605"/>
      <c r="F5" s="605"/>
    </row>
    <row r="6" spans="1:6" x14ac:dyDescent="0.25">
      <c r="A6" s="176"/>
      <c r="B6" s="176"/>
      <c r="C6" s="176"/>
      <c r="D6" s="176"/>
      <c r="E6" s="177"/>
      <c r="F6" s="177"/>
    </row>
    <row r="7" spans="1:6" x14ac:dyDescent="0.25">
      <c r="A7" s="603" t="s">
        <v>261</v>
      </c>
      <c r="B7" s="603"/>
      <c r="C7" s="603"/>
      <c r="D7" s="604"/>
      <c r="E7" s="604"/>
      <c r="F7" s="604"/>
    </row>
    <row r="8" spans="1:6" x14ac:dyDescent="0.25">
      <c r="A8" s="176"/>
      <c r="B8" s="176"/>
      <c r="C8" s="176"/>
      <c r="D8" s="176"/>
      <c r="E8" s="177"/>
      <c r="F8" s="177"/>
    </row>
    <row r="9" spans="1:6" s="178" customFormat="1" ht="47.25" x14ac:dyDescent="0.25">
      <c r="A9" s="180" t="s">
        <v>28</v>
      </c>
      <c r="B9" s="134" t="s">
        <v>242</v>
      </c>
      <c r="C9" s="138" t="s">
        <v>305</v>
      </c>
      <c r="D9" s="134" t="s">
        <v>238</v>
      </c>
      <c r="E9" s="134" t="s">
        <v>239</v>
      </c>
      <c r="F9" s="298" t="s">
        <v>240</v>
      </c>
    </row>
    <row r="10" spans="1:6" s="179" customFormat="1" x14ac:dyDescent="0.2">
      <c r="A10" s="181">
        <v>1</v>
      </c>
      <c r="B10" s="182">
        <v>2</v>
      </c>
      <c r="C10" s="182">
        <v>3</v>
      </c>
      <c r="D10" s="182">
        <v>4</v>
      </c>
      <c r="E10" s="182">
        <v>5</v>
      </c>
      <c r="F10" s="182">
        <v>6</v>
      </c>
    </row>
    <row r="11" spans="1:6" s="179" customFormat="1" x14ac:dyDescent="0.2">
      <c r="A11" s="183" t="s">
        <v>110</v>
      </c>
      <c r="B11" s="184">
        <f>B12</f>
        <v>4751348.8600000003</v>
      </c>
      <c r="C11" s="184">
        <f t="shared" ref="C11:F11" si="0">C12</f>
        <v>3552459.33</v>
      </c>
      <c r="D11" s="184">
        <f t="shared" si="0"/>
        <v>3604132</v>
      </c>
      <c r="E11" s="184">
        <f t="shared" si="0"/>
        <v>3617337</v>
      </c>
      <c r="F11" s="184">
        <f t="shared" si="0"/>
        <v>3717337</v>
      </c>
    </row>
    <row r="12" spans="1:6" s="178" customFormat="1" ht="17.25" customHeight="1" x14ac:dyDescent="0.25">
      <c r="A12" s="185" t="s">
        <v>173</v>
      </c>
      <c r="B12" s="186">
        <f>B13</f>
        <v>4751348.8600000003</v>
      </c>
      <c r="C12" s="186">
        <f t="shared" ref="C12:F12" si="1">C13</f>
        <v>3552459.33</v>
      </c>
      <c r="D12" s="186">
        <f t="shared" si="1"/>
        <v>3604132</v>
      </c>
      <c r="E12" s="186">
        <f t="shared" si="1"/>
        <v>3617337</v>
      </c>
      <c r="F12" s="186">
        <f t="shared" si="1"/>
        <v>3717337</v>
      </c>
    </row>
    <row r="13" spans="1:6" s="178" customFormat="1" x14ac:dyDescent="0.25">
      <c r="A13" s="187" t="s">
        <v>174</v>
      </c>
      <c r="B13" s="188">
        <v>4751348.8600000003</v>
      </c>
      <c r="C13" s="521">
        <v>3552459.33</v>
      </c>
      <c r="D13" s="189">
        <v>3604132</v>
      </c>
      <c r="E13" s="292">
        <v>3617337</v>
      </c>
      <c r="F13" s="292">
        <v>3717337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4"/>
  <sheetViews>
    <sheetView zoomScaleNormal="100" workbookViewId="0">
      <selection activeCell="G8" sqref="G8"/>
    </sheetView>
  </sheetViews>
  <sheetFormatPr defaultColWidth="9.140625" defaultRowHeight="15.75" x14ac:dyDescent="0.25"/>
  <cols>
    <col min="1" max="1" width="32.5703125" style="287" customWidth="1"/>
    <col min="2" max="2" width="56.140625" style="287" customWidth="1"/>
    <col min="3" max="3" width="13.5703125" style="287" customWidth="1"/>
    <col min="4" max="4" width="13.85546875" style="287" customWidth="1"/>
    <col min="5" max="5" width="13.85546875" style="193" customWidth="1"/>
    <col min="6" max="7" width="15.140625" style="193" customWidth="1"/>
    <col min="8" max="8" width="16.7109375" style="193" hidden="1" customWidth="1"/>
    <col min="9" max="9" width="16.42578125" style="193" hidden="1" customWidth="1"/>
    <col min="10" max="10" width="12.5703125" style="193" hidden="1" customWidth="1"/>
    <col min="11" max="11" width="10.7109375" style="193" bestFit="1" customWidth="1"/>
    <col min="12" max="12" width="13.140625" style="193" bestFit="1" customWidth="1"/>
    <col min="13" max="13" width="11.28515625" style="193" bestFit="1" customWidth="1"/>
    <col min="14" max="14" width="13.140625" style="193" bestFit="1" customWidth="1"/>
    <col min="15" max="16384" width="9.140625" style="193"/>
  </cols>
  <sheetData>
    <row r="2" spans="1:12" ht="15.75" customHeight="1" x14ac:dyDescent="0.25">
      <c r="A2" s="608"/>
      <c r="B2" s="608"/>
      <c r="C2" s="608"/>
      <c r="D2" s="608"/>
      <c r="E2" s="608"/>
      <c r="F2" s="190"/>
      <c r="G2" s="191"/>
      <c r="H2" s="192"/>
      <c r="I2" s="192"/>
      <c r="J2" s="192"/>
    </row>
    <row r="3" spans="1:12" s="194" customFormat="1" ht="15.75" customHeight="1" x14ac:dyDescent="0.25">
      <c r="A3" s="608" t="s">
        <v>33</v>
      </c>
      <c r="B3" s="608"/>
      <c r="C3" s="608"/>
      <c r="D3" s="608"/>
      <c r="E3" s="608"/>
    </row>
    <row r="4" spans="1:12" s="194" customFormat="1" ht="15.75" customHeight="1" x14ac:dyDescent="0.25">
      <c r="A4" s="195"/>
      <c r="B4" s="195"/>
      <c r="C4" s="195"/>
      <c r="D4" s="195"/>
      <c r="E4" s="195"/>
    </row>
    <row r="5" spans="1:12" s="194" customFormat="1" ht="15.75" customHeight="1" x14ac:dyDescent="0.25">
      <c r="A5" s="195"/>
      <c r="B5" s="195" t="s">
        <v>227</v>
      </c>
      <c r="C5" s="195"/>
      <c r="D5" s="195"/>
      <c r="E5" s="195"/>
    </row>
    <row r="6" spans="1:12" s="199" customFormat="1" x14ac:dyDescent="0.25">
      <c r="A6" s="196"/>
      <c r="B6" s="196"/>
      <c r="C6" s="197"/>
      <c r="D6" s="197"/>
      <c r="E6" s="198"/>
      <c r="F6" s="198"/>
      <c r="G6" s="198"/>
      <c r="H6" s="198"/>
      <c r="I6" s="198"/>
      <c r="J6" s="198"/>
    </row>
    <row r="7" spans="1:12" s="199" customFormat="1" ht="63" x14ac:dyDescent="0.25">
      <c r="A7" s="200" t="s">
        <v>29</v>
      </c>
      <c r="B7" s="200" t="s">
        <v>30</v>
      </c>
      <c r="C7" s="134" t="s">
        <v>242</v>
      </c>
      <c r="D7" s="138" t="s">
        <v>305</v>
      </c>
      <c r="E7" s="134" t="s">
        <v>238</v>
      </c>
      <c r="F7" s="134" t="s">
        <v>239</v>
      </c>
      <c r="G7" s="298" t="s">
        <v>240</v>
      </c>
      <c r="H7" s="198"/>
      <c r="I7" s="198"/>
      <c r="J7" s="198"/>
    </row>
    <row r="8" spans="1:12" s="204" customFormat="1" ht="11.25" x14ac:dyDescent="0.2">
      <c r="A8" s="606">
        <v>1</v>
      </c>
      <c r="B8" s="607"/>
      <c r="C8" s="201">
        <v>2</v>
      </c>
      <c r="D8" s="201">
        <v>3</v>
      </c>
      <c r="E8" s="202">
        <v>4</v>
      </c>
      <c r="F8" s="349">
        <v>5</v>
      </c>
      <c r="G8" s="355">
        <v>6</v>
      </c>
      <c r="H8" s="203"/>
      <c r="I8" s="203"/>
      <c r="J8" s="203"/>
    </row>
    <row r="9" spans="1:12" s="199" customFormat="1" x14ac:dyDescent="0.25">
      <c r="A9" s="205" t="s">
        <v>180</v>
      </c>
      <c r="B9" s="206" t="s">
        <v>312</v>
      </c>
      <c r="C9" s="207"/>
      <c r="D9" s="207"/>
      <c r="E9" s="207"/>
      <c r="F9" s="350"/>
      <c r="G9" s="356"/>
      <c r="H9" s="198"/>
      <c r="I9" s="198"/>
      <c r="J9" s="198"/>
    </row>
    <row r="10" spans="1:12" s="199" customFormat="1" x14ac:dyDescent="0.25">
      <c r="A10" s="208"/>
      <c r="B10" s="209" t="s">
        <v>62</v>
      </c>
      <c r="C10" s="210"/>
      <c r="D10" s="210"/>
      <c r="E10" s="293"/>
      <c r="F10" s="351"/>
      <c r="G10" s="357"/>
      <c r="H10" s="198"/>
      <c r="I10" s="198"/>
      <c r="J10" s="198"/>
    </row>
    <row r="11" spans="1:12" s="199" customFormat="1" x14ac:dyDescent="0.25">
      <c r="A11" s="211" t="s">
        <v>181</v>
      </c>
      <c r="B11" s="212" t="s">
        <v>175</v>
      </c>
      <c r="C11" s="213">
        <f>C12</f>
        <v>9478.2199999999993</v>
      </c>
      <c r="D11" s="213">
        <f>D12</f>
        <v>18330.150000000001</v>
      </c>
      <c r="E11" s="294">
        <f>E12</f>
        <v>25489.41</v>
      </c>
      <c r="F11" s="294">
        <f t="shared" ref="F11:G11" si="0">F12</f>
        <v>25489.41</v>
      </c>
      <c r="G11" s="294">
        <f t="shared" si="0"/>
        <v>25489.41</v>
      </c>
      <c r="H11" s="198"/>
      <c r="I11" s="198"/>
      <c r="J11" s="198"/>
    </row>
    <row r="12" spans="1:12" s="199" customFormat="1" ht="14.25" customHeight="1" x14ac:dyDescent="0.25">
      <c r="A12" s="214">
        <v>32</v>
      </c>
      <c r="B12" s="215" t="s">
        <v>7</v>
      </c>
      <c r="C12" s="228">
        <v>9478.2199999999993</v>
      </c>
      <c r="D12" s="228">
        <v>18330.150000000001</v>
      </c>
      <c r="E12" s="295">
        <f>E14</f>
        <v>25489.41</v>
      </c>
      <c r="F12" s="295">
        <v>25489.41</v>
      </c>
      <c r="G12" s="295">
        <v>25489.41</v>
      </c>
      <c r="H12" s="216"/>
      <c r="I12" s="217"/>
    </row>
    <row r="13" spans="1:12" s="222" customFormat="1" ht="14.25" customHeight="1" x14ac:dyDescent="0.25">
      <c r="A13" s="218">
        <v>323</v>
      </c>
      <c r="B13" s="219" t="s">
        <v>43</v>
      </c>
      <c r="C13" s="229">
        <v>9478.2199999999993</v>
      </c>
      <c r="D13" s="229">
        <v>18330.150000000001</v>
      </c>
      <c r="E13" s="295">
        <v>25489.41</v>
      </c>
      <c r="F13" s="352"/>
      <c r="G13" s="358"/>
      <c r="H13" s="221"/>
      <c r="I13" s="221"/>
      <c r="K13" s="389"/>
      <c r="L13" s="389"/>
    </row>
    <row r="14" spans="1:12" x14ac:dyDescent="0.25">
      <c r="A14" s="223">
        <v>3236</v>
      </c>
      <c r="B14" s="224" t="s">
        <v>176</v>
      </c>
      <c r="C14" s="225">
        <v>9478.2199999999993</v>
      </c>
      <c r="D14" s="225">
        <v>18330.150000000001</v>
      </c>
      <c r="E14" s="293">
        <v>25489.41</v>
      </c>
      <c r="F14" s="351"/>
      <c r="G14" s="357"/>
      <c r="H14" s="193">
        <v>0</v>
      </c>
      <c r="I14" s="193">
        <v>0</v>
      </c>
      <c r="J14" s="193">
        <f>SUM(C14:G14)</f>
        <v>53297.78</v>
      </c>
      <c r="L14" s="390"/>
    </row>
    <row r="15" spans="1:12" x14ac:dyDescent="0.25">
      <c r="A15" s="230" t="s">
        <v>182</v>
      </c>
      <c r="B15" s="231" t="s">
        <v>177</v>
      </c>
      <c r="C15" s="232">
        <f>C16</f>
        <v>4127.3100000000004</v>
      </c>
      <c r="D15" s="232">
        <f>D16</f>
        <v>4499.3</v>
      </c>
      <c r="E15" s="294">
        <v>4499</v>
      </c>
      <c r="F15" s="294">
        <v>4499</v>
      </c>
      <c r="G15" s="294">
        <v>4499</v>
      </c>
    </row>
    <row r="16" spans="1:12" x14ac:dyDescent="0.25">
      <c r="A16" s="214">
        <v>32</v>
      </c>
      <c r="B16" s="215" t="s">
        <v>7</v>
      </c>
      <c r="C16" s="229">
        <f>C17</f>
        <v>4127.3100000000004</v>
      </c>
      <c r="D16" s="225">
        <v>4499.3</v>
      </c>
      <c r="E16" s="225">
        <v>4499</v>
      </c>
      <c r="F16" s="225">
        <v>4499</v>
      </c>
      <c r="G16" s="225">
        <v>4499</v>
      </c>
    </row>
    <row r="17" spans="1:12" x14ac:dyDescent="0.25">
      <c r="A17" s="218">
        <v>323</v>
      </c>
      <c r="B17" s="219" t="s">
        <v>43</v>
      </c>
      <c r="C17" s="229">
        <f>C18</f>
        <v>4127.3100000000004</v>
      </c>
      <c r="D17" s="225">
        <v>4499.3</v>
      </c>
      <c r="E17" s="225">
        <v>4499</v>
      </c>
      <c r="F17" s="351"/>
      <c r="G17" s="357"/>
    </row>
    <row r="18" spans="1:12" x14ac:dyDescent="0.25">
      <c r="A18" s="223">
        <v>3236</v>
      </c>
      <c r="B18" s="224" t="s">
        <v>176</v>
      </c>
      <c r="C18" s="225">
        <v>4127.3100000000004</v>
      </c>
      <c r="D18" s="225">
        <v>4499.3</v>
      </c>
      <c r="E18" s="225">
        <v>4499</v>
      </c>
      <c r="F18" s="351"/>
      <c r="G18" s="357"/>
    </row>
    <row r="19" spans="1:12" ht="31.5" x14ac:dyDescent="0.25">
      <c r="A19" s="230" t="s">
        <v>308</v>
      </c>
      <c r="B19" s="231" t="s">
        <v>309</v>
      </c>
      <c r="C19" s="232">
        <f>C20</f>
        <v>1235.73</v>
      </c>
      <c r="D19" s="232">
        <f t="shared" ref="D19:J19" si="1">D20</f>
        <v>3600.85</v>
      </c>
      <c r="E19" s="232">
        <f t="shared" si="1"/>
        <v>0</v>
      </c>
      <c r="F19" s="232">
        <f t="shared" si="1"/>
        <v>0</v>
      </c>
      <c r="G19" s="232">
        <f t="shared" si="1"/>
        <v>0</v>
      </c>
      <c r="H19" s="232">
        <f t="shared" si="1"/>
        <v>0</v>
      </c>
      <c r="I19" s="232">
        <f t="shared" si="1"/>
        <v>0</v>
      </c>
      <c r="J19" s="450">
        <f t="shared" si="1"/>
        <v>0</v>
      </c>
      <c r="K19" s="451"/>
      <c r="L19" s="390"/>
    </row>
    <row r="20" spans="1:12" x14ac:dyDescent="0.25">
      <c r="A20" s="214">
        <v>31</v>
      </c>
      <c r="B20" s="215" t="s">
        <v>6</v>
      </c>
      <c r="C20" s="229">
        <f>C21+C23</f>
        <v>1235.73</v>
      </c>
      <c r="D20" s="229">
        <f>D21+D23</f>
        <v>3600.85</v>
      </c>
      <c r="E20" s="293">
        <v>0</v>
      </c>
      <c r="F20" s="293">
        <v>0</v>
      </c>
      <c r="G20" s="293">
        <v>0</v>
      </c>
    </row>
    <row r="21" spans="1:12" x14ac:dyDescent="0.25">
      <c r="A21" s="218">
        <v>311</v>
      </c>
      <c r="B21" s="219" t="s">
        <v>46</v>
      </c>
      <c r="C21" s="229">
        <v>1060.71</v>
      </c>
      <c r="D21" s="229">
        <v>3099.93</v>
      </c>
      <c r="E21" s="293">
        <v>0</v>
      </c>
      <c r="F21" s="293">
        <v>0</v>
      </c>
      <c r="G21" s="293">
        <v>0</v>
      </c>
    </row>
    <row r="22" spans="1:12" x14ac:dyDescent="0.25">
      <c r="A22" s="223">
        <v>3113</v>
      </c>
      <c r="B22" s="224" t="s">
        <v>124</v>
      </c>
      <c r="C22" s="225">
        <v>1060.71</v>
      </c>
      <c r="D22" s="225">
        <v>3099.93</v>
      </c>
      <c r="E22" s="293">
        <v>0</v>
      </c>
      <c r="F22" s="293">
        <v>0</v>
      </c>
      <c r="G22" s="293">
        <v>0</v>
      </c>
    </row>
    <row r="23" spans="1:12" x14ac:dyDescent="0.25">
      <c r="A23" s="218">
        <v>313</v>
      </c>
      <c r="B23" s="219" t="s">
        <v>47</v>
      </c>
      <c r="C23" s="229">
        <v>175.02</v>
      </c>
      <c r="D23" s="229">
        <v>500.92</v>
      </c>
      <c r="E23" s="293">
        <v>0</v>
      </c>
      <c r="F23" s="293">
        <v>0</v>
      </c>
      <c r="G23" s="293">
        <v>0</v>
      </c>
    </row>
    <row r="24" spans="1:12" x14ac:dyDescent="0.25">
      <c r="A24" s="223">
        <v>3132</v>
      </c>
      <c r="B24" s="224" t="s">
        <v>178</v>
      </c>
      <c r="C24" s="225">
        <v>175.02</v>
      </c>
      <c r="D24" s="225">
        <v>500.92</v>
      </c>
      <c r="E24" s="293">
        <v>0</v>
      </c>
      <c r="F24" s="293">
        <v>0</v>
      </c>
      <c r="G24" s="293">
        <v>0</v>
      </c>
    </row>
    <row r="25" spans="1:12" s="222" customFormat="1" x14ac:dyDescent="0.25">
      <c r="A25" s="233" t="s">
        <v>286</v>
      </c>
      <c r="B25" s="233" t="s">
        <v>22</v>
      </c>
      <c r="C25" s="234">
        <f>C11+C15+C19</f>
        <v>14841.259999999998</v>
      </c>
      <c r="D25" s="234">
        <f t="shared" ref="D25:J25" si="2">D11+D15+D19</f>
        <v>26430.3</v>
      </c>
      <c r="E25" s="234">
        <f t="shared" si="2"/>
        <v>29988.41</v>
      </c>
      <c r="F25" s="234">
        <f t="shared" si="2"/>
        <v>29988.41</v>
      </c>
      <c r="G25" s="234">
        <f t="shared" si="2"/>
        <v>29988.41</v>
      </c>
      <c r="H25" s="234">
        <f t="shared" si="2"/>
        <v>0</v>
      </c>
      <c r="I25" s="234">
        <f t="shared" si="2"/>
        <v>0</v>
      </c>
      <c r="J25" s="234">
        <f t="shared" si="2"/>
        <v>0</v>
      </c>
    </row>
    <row r="26" spans="1:12" s="222" customFormat="1" x14ac:dyDescent="0.25">
      <c r="A26" s="211" t="s">
        <v>183</v>
      </c>
      <c r="B26" s="211" t="s">
        <v>179</v>
      </c>
      <c r="C26" s="235">
        <f>C39</f>
        <v>66361.400000000009</v>
      </c>
      <c r="D26" s="235">
        <f t="shared" ref="D26:G26" si="3">D39</f>
        <v>53089.119999999995</v>
      </c>
      <c r="E26" s="235">
        <f t="shared" si="3"/>
        <v>71833</v>
      </c>
      <c r="F26" s="235">
        <f t="shared" si="3"/>
        <v>71833</v>
      </c>
      <c r="G26" s="235">
        <f t="shared" si="3"/>
        <v>71833</v>
      </c>
      <c r="H26" s="220"/>
      <c r="I26" s="220"/>
      <c r="J26" s="220"/>
    </row>
    <row r="27" spans="1:12" s="222" customFormat="1" x14ac:dyDescent="0.25">
      <c r="A27" s="391">
        <v>32</v>
      </c>
      <c r="B27" s="392" t="s">
        <v>7</v>
      </c>
      <c r="C27" s="393">
        <f>C28</f>
        <v>44024.590000000004</v>
      </c>
      <c r="D27" s="393">
        <f t="shared" ref="D27:E27" si="4">D28</f>
        <v>39510.160000000003</v>
      </c>
      <c r="E27" s="393">
        <f t="shared" si="4"/>
        <v>47403</v>
      </c>
      <c r="F27" s="393">
        <v>20000</v>
      </c>
      <c r="G27" s="393">
        <v>20000</v>
      </c>
      <c r="H27" s="220"/>
      <c r="I27" s="220"/>
      <c r="J27" s="220"/>
    </row>
    <row r="28" spans="1:12" s="222" customFormat="1" x14ac:dyDescent="0.25">
      <c r="A28" s="218">
        <v>323</v>
      </c>
      <c r="B28" s="219" t="s">
        <v>43</v>
      </c>
      <c r="C28" s="236">
        <f>C29+C30</f>
        <v>44024.590000000004</v>
      </c>
      <c r="D28" s="236">
        <f>D30+D29</f>
        <v>39510.160000000003</v>
      </c>
      <c r="E28" s="295">
        <f>E29+E30</f>
        <v>47403</v>
      </c>
      <c r="F28" s="352"/>
      <c r="G28" s="358"/>
      <c r="H28" s="220"/>
      <c r="I28" s="220"/>
      <c r="J28" s="220"/>
    </row>
    <row r="29" spans="1:12" s="222" customFormat="1" x14ac:dyDescent="0.25">
      <c r="A29" s="237">
        <v>3232</v>
      </c>
      <c r="B29" s="238" t="s">
        <v>77</v>
      </c>
      <c r="C29" s="239">
        <v>12171.12</v>
      </c>
      <c r="D29" s="239">
        <v>8983.91</v>
      </c>
      <c r="E29" s="293">
        <v>16903</v>
      </c>
      <c r="F29" s="351"/>
      <c r="G29" s="357"/>
      <c r="H29" s="220"/>
      <c r="I29" s="220"/>
      <c r="J29" s="220"/>
    </row>
    <row r="30" spans="1:12" s="222" customFormat="1" x14ac:dyDescent="0.25">
      <c r="A30" s="237">
        <v>3238</v>
      </c>
      <c r="B30" s="238" t="s">
        <v>81</v>
      </c>
      <c r="C30" s="239">
        <v>31853.47</v>
      </c>
      <c r="D30" s="239">
        <v>30526.25</v>
      </c>
      <c r="E30" s="293">
        <v>30500</v>
      </c>
      <c r="F30" s="351"/>
      <c r="G30" s="357"/>
      <c r="H30" s="220"/>
      <c r="I30" s="220"/>
      <c r="J30" s="220"/>
    </row>
    <row r="31" spans="1:12" s="222" customFormat="1" x14ac:dyDescent="0.25">
      <c r="A31" s="240" t="s">
        <v>25</v>
      </c>
      <c r="B31" s="241" t="s">
        <v>152</v>
      </c>
      <c r="C31" s="242">
        <v>1964.3</v>
      </c>
      <c r="D31" s="242">
        <v>1250.8399999999999</v>
      </c>
      <c r="E31" s="296">
        <f>E32</f>
        <v>1080</v>
      </c>
      <c r="F31" s="353">
        <v>1833</v>
      </c>
      <c r="G31" s="359">
        <v>1833</v>
      </c>
      <c r="H31" s="220"/>
      <c r="I31" s="220"/>
      <c r="J31" s="220"/>
    </row>
    <row r="32" spans="1:12" s="222" customFormat="1" x14ac:dyDescent="0.25">
      <c r="A32" s="243" t="s">
        <v>153</v>
      </c>
      <c r="B32" s="244" t="s">
        <v>44</v>
      </c>
      <c r="C32" s="245">
        <v>1964.3</v>
      </c>
      <c r="D32" s="245">
        <v>1250.8399999999999</v>
      </c>
      <c r="E32" s="293">
        <v>1080</v>
      </c>
      <c r="F32" s="351"/>
      <c r="G32" s="357"/>
      <c r="H32" s="220"/>
      <c r="I32" s="220"/>
      <c r="J32" s="220"/>
    </row>
    <row r="33" spans="1:10" s="222" customFormat="1" x14ac:dyDescent="0.25">
      <c r="A33" s="243" t="s">
        <v>154</v>
      </c>
      <c r="B33" s="244" t="s">
        <v>155</v>
      </c>
      <c r="C33" s="245">
        <v>1964.3</v>
      </c>
      <c r="D33" s="245">
        <v>1250.8399999999999</v>
      </c>
      <c r="E33" s="293">
        <v>1080</v>
      </c>
      <c r="F33" s="351"/>
      <c r="G33" s="357"/>
      <c r="H33" s="220"/>
      <c r="I33" s="220"/>
      <c r="J33" s="220"/>
    </row>
    <row r="34" spans="1:10" s="222" customFormat="1" x14ac:dyDescent="0.25">
      <c r="A34" s="240">
        <v>42</v>
      </c>
      <c r="B34" s="241" t="s">
        <v>8</v>
      </c>
      <c r="C34" s="242">
        <f>C35</f>
        <v>20372.510000000002</v>
      </c>
      <c r="D34" s="242">
        <f>D35</f>
        <v>12328.119999999999</v>
      </c>
      <c r="E34" s="296">
        <f>E35</f>
        <v>23350</v>
      </c>
      <c r="F34" s="353">
        <v>50000</v>
      </c>
      <c r="G34" s="359">
        <v>50000</v>
      </c>
      <c r="H34" s="220"/>
      <c r="I34" s="220"/>
      <c r="J34" s="220"/>
    </row>
    <row r="35" spans="1:10" s="222" customFormat="1" x14ac:dyDescent="0.25">
      <c r="A35" s="246">
        <v>422</v>
      </c>
      <c r="B35" s="247" t="s">
        <v>45</v>
      </c>
      <c r="C35" s="248">
        <f>C36+C37+C38</f>
        <v>20372.510000000002</v>
      </c>
      <c r="D35" s="248">
        <f>D36+D37+D38</f>
        <v>12328.119999999999</v>
      </c>
      <c r="E35" s="295">
        <f>E36+E37</f>
        <v>23350</v>
      </c>
      <c r="F35" s="351"/>
      <c r="G35" s="357"/>
      <c r="H35" s="220"/>
      <c r="I35" s="220"/>
      <c r="J35" s="220"/>
    </row>
    <row r="36" spans="1:10" s="222" customFormat="1" x14ac:dyDescent="0.25">
      <c r="A36" s="249" t="s">
        <v>91</v>
      </c>
      <c r="B36" s="250" t="s">
        <v>92</v>
      </c>
      <c r="C36" s="245">
        <v>11847.5</v>
      </c>
      <c r="D36" s="245">
        <v>9774.31</v>
      </c>
      <c r="E36" s="293">
        <v>4950</v>
      </c>
      <c r="F36" s="351"/>
      <c r="G36" s="357"/>
      <c r="H36" s="220"/>
      <c r="I36" s="220"/>
      <c r="J36" s="220"/>
    </row>
    <row r="37" spans="1:10" s="222" customFormat="1" x14ac:dyDescent="0.25">
      <c r="A37" s="249" t="s">
        <v>157</v>
      </c>
      <c r="B37" s="250" t="s">
        <v>116</v>
      </c>
      <c r="C37" s="245">
        <v>7618.51</v>
      </c>
      <c r="D37" s="245">
        <v>2553.81</v>
      </c>
      <c r="E37" s="293">
        <v>18400</v>
      </c>
      <c r="F37" s="351"/>
      <c r="G37" s="357"/>
      <c r="H37" s="220"/>
      <c r="I37" s="220"/>
      <c r="J37" s="220"/>
    </row>
    <row r="38" spans="1:10" s="222" customFormat="1" x14ac:dyDescent="0.25">
      <c r="A38" s="249" t="s">
        <v>158</v>
      </c>
      <c r="B38" s="250" t="s">
        <v>171</v>
      </c>
      <c r="C38" s="245">
        <v>906.5</v>
      </c>
      <c r="D38" s="245">
        <v>0</v>
      </c>
      <c r="E38" s="293">
        <v>0</v>
      </c>
      <c r="F38" s="351"/>
      <c r="G38" s="357"/>
      <c r="H38" s="220"/>
      <c r="I38" s="220"/>
      <c r="J38" s="220"/>
    </row>
    <row r="39" spans="1:10" s="222" customFormat="1" x14ac:dyDescent="0.25">
      <c r="A39" s="233" t="s">
        <v>287</v>
      </c>
      <c r="B39" s="394" t="s">
        <v>146</v>
      </c>
      <c r="C39" s="395">
        <f>C27+C31+C34</f>
        <v>66361.400000000009</v>
      </c>
      <c r="D39" s="395">
        <f t="shared" ref="D39:G39" si="5">D27+D31+D34</f>
        <v>53089.119999999995</v>
      </c>
      <c r="E39" s="395">
        <f>E27+E31+E34</f>
        <v>71833</v>
      </c>
      <c r="F39" s="395">
        <f t="shared" si="5"/>
        <v>71833</v>
      </c>
      <c r="G39" s="395">
        <f t="shared" si="5"/>
        <v>71833</v>
      </c>
      <c r="H39" s="220"/>
      <c r="I39" s="220"/>
      <c r="J39" s="220"/>
    </row>
    <row r="40" spans="1:10" s="222" customFormat="1" x14ac:dyDescent="0.25">
      <c r="A40" s="609" t="s">
        <v>282</v>
      </c>
      <c r="B40" s="610"/>
      <c r="C40" s="402">
        <v>0</v>
      </c>
      <c r="D40" s="402">
        <f>D56</f>
        <v>103698.75</v>
      </c>
      <c r="E40" s="402">
        <f>E41+E49</f>
        <v>100000</v>
      </c>
      <c r="F40" s="402">
        <f t="shared" ref="F40:G40" si="6">F41+F49+F54</f>
        <v>100000</v>
      </c>
      <c r="G40" s="402">
        <f t="shared" si="6"/>
        <v>100000</v>
      </c>
      <c r="H40" s="220"/>
      <c r="I40" s="220"/>
      <c r="J40" s="220"/>
    </row>
    <row r="41" spans="1:10" s="398" customFormat="1" x14ac:dyDescent="0.25">
      <c r="A41" s="240">
        <v>31</v>
      </c>
      <c r="B41" s="253" t="s">
        <v>6</v>
      </c>
      <c r="C41" s="401">
        <v>0</v>
      </c>
      <c r="D41" s="401">
        <f>D42+D45+D47</f>
        <v>90100</v>
      </c>
      <c r="E41" s="460">
        <f>E42+E45+E47</f>
        <v>81200</v>
      </c>
      <c r="F41" s="460">
        <v>81200</v>
      </c>
      <c r="G41" s="461">
        <v>81200</v>
      </c>
      <c r="H41" s="397"/>
      <c r="I41" s="397"/>
      <c r="J41" s="397"/>
    </row>
    <row r="42" spans="1:10" s="398" customFormat="1" x14ac:dyDescent="0.25">
      <c r="A42" s="246">
        <v>311</v>
      </c>
      <c r="B42" s="255" t="s">
        <v>46</v>
      </c>
      <c r="C42" s="399">
        <v>0</v>
      </c>
      <c r="D42" s="399">
        <f>D43+D44</f>
        <v>77700</v>
      </c>
      <c r="E42" s="462">
        <f>E43+E44</f>
        <v>69000</v>
      </c>
      <c r="F42" s="462"/>
      <c r="G42" s="463"/>
      <c r="H42" s="397"/>
      <c r="I42" s="397"/>
      <c r="J42" s="397"/>
    </row>
    <row r="43" spans="1:10" s="398" customFormat="1" x14ac:dyDescent="0.25">
      <c r="A43" s="249">
        <v>3111</v>
      </c>
      <c r="B43" s="257" t="s">
        <v>63</v>
      </c>
      <c r="C43" s="400"/>
      <c r="D43" s="400">
        <v>61600</v>
      </c>
      <c r="E43" s="464">
        <v>59000</v>
      </c>
      <c r="F43" s="462"/>
      <c r="G43" s="463"/>
      <c r="H43" s="397"/>
      <c r="I43" s="397"/>
      <c r="J43" s="397"/>
    </row>
    <row r="44" spans="1:10" s="398" customFormat="1" x14ac:dyDescent="0.25">
      <c r="A44" s="249" t="s">
        <v>128</v>
      </c>
      <c r="B44" s="257" t="s">
        <v>129</v>
      </c>
      <c r="C44" s="400">
        <v>0</v>
      </c>
      <c r="D44" s="400">
        <v>16100</v>
      </c>
      <c r="E44" s="464">
        <v>10000</v>
      </c>
      <c r="F44" s="462"/>
      <c r="G44" s="463"/>
      <c r="H44" s="397"/>
      <c r="I44" s="397"/>
      <c r="J44" s="397"/>
    </row>
    <row r="45" spans="1:10" s="398" customFormat="1" x14ac:dyDescent="0.25">
      <c r="A45" s="246" t="s">
        <v>141</v>
      </c>
      <c r="B45" s="255" t="s">
        <v>50</v>
      </c>
      <c r="C45" s="399">
        <v>0</v>
      </c>
      <c r="D45" s="399">
        <v>2700</v>
      </c>
      <c r="E45" s="462">
        <v>2700</v>
      </c>
      <c r="F45" s="462"/>
      <c r="G45" s="463"/>
      <c r="H45" s="397"/>
      <c r="I45" s="397"/>
      <c r="J45" s="397"/>
    </row>
    <row r="46" spans="1:10" s="398" customFormat="1" x14ac:dyDescent="0.25">
      <c r="A46" s="249" t="s">
        <v>73</v>
      </c>
      <c r="B46" s="257" t="s">
        <v>50</v>
      </c>
      <c r="C46" s="400">
        <v>0</v>
      </c>
      <c r="D46" s="400">
        <v>2700</v>
      </c>
      <c r="E46" s="464">
        <v>2700</v>
      </c>
      <c r="F46" s="462"/>
      <c r="G46" s="463"/>
      <c r="H46" s="397"/>
      <c r="I46" s="397"/>
      <c r="J46" s="397"/>
    </row>
    <row r="47" spans="1:10" s="398" customFormat="1" x14ac:dyDescent="0.25">
      <c r="A47" s="259">
        <v>313</v>
      </c>
      <c r="B47" s="255" t="s">
        <v>47</v>
      </c>
      <c r="C47" s="399">
        <v>0</v>
      </c>
      <c r="D47" s="399">
        <v>9700</v>
      </c>
      <c r="E47" s="462">
        <v>9500</v>
      </c>
      <c r="F47" s="462"/>
      <c r="G47" s="463"/>
      <c r="H47" s="397"/>
      <c r="I47" s="397"/>
      <c r="J47" s="397"/>
    </row>
    <row r="48" spans="1:10" s="398" customFormat="1" x14ac:dyDescent="0.25">
      <c r="A48" s="243">
        <v>3132</v>
      </c>
      <c r="B48" s="257" t="s">
        <v>64</v>
      </c>
      <c r="C48" s="400">
        <v>0</v>
      </c>
      <c r="D48" s="400">
        <v>9700</v>
      </c>
      <c r="E48" s="464">
        <v>9500</v>
      </c>
      <c r="F48" s="462"/>
      <c r="G48" s="463"/>
      <c r="H48" s="397"/>
      <c r="I48" s="397"/>
      <c r="J48" s="397"/>
    </row>
    <row r="49" spans="1:10" s="398" customFormat="1" x14ac:dyDescent="0.25">
      <c r="A49" s="240">
        <v>32</v>
      </c>
      <c r="B49" s="253" t="s">
        <v>7</v>
      </c>
      <c r="C49" s="401">
        <v>0</v>
      </c>
      <c r="D49" s="401">
        <f>D50+D54</f>
        <v>13598.75</v>
      </c>
      <c r="E49" s="401">
        <f>E50+E54</f>
        <v>18800</v>
      </c>
      <c r="F49" s="460">
        <v>18800</v>
      </c>
      <c r="G49" s="461">
        <v>18800</v>
      </c>
      <c r="H49" s="397"/>
      <c r="I49" s="397"/>
      <c r="J49" s="397"/>
    </row>
    <row r="50" spans="1:10" s="398" customFormat="1" x14ac:dyDescent="0.25">
      <c r="A50" s="260">
        <v>321</v>
      </c>
      <c r="B50" s="261" t="s">
        <v>51</v>
      </c>
      <c r="C50" s="399">
        <v>0</v>
      </c>
      <c r="D50" s="399">
        <f>D51+D52+D53</f>
        <v>12561.55</v>
      </c>
      <c r="E50" s="462">
        <f>E51+E52+E53</f>
        <v>17300</v>
      </c>
      <c r="F50" s="462"/>
      <c r="G50" s="463"/>
      <c r="H50" s="397"/>
      <c r="I50" s="397"/>
      <c r="J50" s="397"/>
    </row>
    <row r="51" spans="1:10" s="398" customFormat="1" x14ac:dyDescent="0.25">
      <c r="A51" s="263" t="s">
        <v>65</v>
      </c>
      <c r="B51" s="264" t="s">
        <v>66</v>
      </c>
      <c r="C51" s="400">
        <v>0</v>
      </c>
      <c r="D51" s="400">
        <v>26.55</v>
      </c>
      <c r="E51" s="464">
        <v>300</v>
      </c>
      <c r="F51" s="462"/>
      <c r="G51" s="463"/>
      <c r="H51" s="397"/>
      <c r="I51" s="397"/>
      <c r="J51" s="397"/>
    </row>
    <row r="52" spans="1:10" s="398" customFormat="1" x14ac:dyDescent="0.25">
      <c r="A52" s="263" t="s">
        <v>67</v>
      </c>
      <c r="B52" s="266" t="s">
        <v>55</v>
      </c>
      <c r="C52" s="400">
        <v>0</v>
      </c>
      <c r="D52" s="400">
        <v>12500</v>
      </c>
      <c r="E52" s="464">
        <v>15000</v>
      </c>
      <c r="F52" s="462"/>
      <c r="G52" s="463"/>
      <c r="H52" s="397"/>
      <c r="I52" s="397"/>
      <c r="J52" s="397"/>
    </row>
    <row r="53" spans="1:10" s="398" customFormat="1" x14ac:dyDescent="0.25">
      <c r="A53" s="263">
        <v>3213</v>
      </c>
      <c r="B53" s="266" t="s">
        <v>56</v>
      </c>
      <c r="C53" s="400">
        <v>0</v>
      </c>
      <c r="D53" s="400">
        <v>35</v>
      </c>
      <c r="E53" s="464">
        <v>2000</v>
      </c>
      <c r="F53" s="462"/>
      <c r="G53" s="463"/>
      <c r="H53" s="397"/>
      <c r="I53" s="397"/>
      <c r="J53" s="397"/>
    </row>
    <row r="54" spans="1:10" s="398" customFormat="1" x14ac:dyDescent="0.25">
      <c r="A54" s="465" t="s">
        <v>284</v>
      </c>
      <c r="B54" s="466" t="s">
        <v>43</v>
      </c>
      <c r="C54" s="399">
        <v>0</v>
      </c>
      <c r="D54" s="399">
        <f>D55</f>
        <v>1037.2</v>
      </c>
      <c r="E54" s="462">
        <v>1500</v>
      </c>
      <c r="F54" s="462"/>
      <c r="G54" s="463"/>
      <c r="H54" s="397"/>
      <c r="I54" s="397"/>
      <c r="J54" s="397"/>
    </row>
    <row r="55" spans="1:10" s="398" customFormat="1" x14ac:dyDescent="0.25">
      <c r="A55" s="243" t="s">
        <v>285</v>
      </c>
      <c r="B55" s="403" t="s">
        <v>59</v>
      </c>
      <c r="C55" s="400">
        <v>0</v>
      </c>
      <c r="D55" s="400">
        <v>1037.2</v>
      </c>
      <c r="E55" s="464">
        <v>1500</v>
      </c>
      <c r="F55" s="462"/>
      <c r="G55" s="463"/>
      <c r="H55" s="397"/>
      <c r="I55" s="397"/>
      <c r="J55" s="397"/>
    </row>
    <row r="56" spans="1:10" s="398" customFormat="1" x14ac:dyDescent="0.25">
      <c r="A56" s="408" t="s">
        <v>288</v>
      </c>
      <c r="B56" s="409" t="s">
        <v>251</v>
      </c>
      <c r="C56" s="407">
        <f>C40</f>
        <v>0</v>
      </c>
      <c r="D56" s="407">
        <f>D41+D49</f>
        <v>103698.75</v>
      </c>
      <c r="E56" s="407">
        <f>E40</f>
        <v>100000</v>
      </c>
      <c r="F56" s="407">
        <f t="shared" ref="F56:G56" si="7">F40</f>
        <v>100000</v>
      </c>
      <c r="G56" s="407">
        <f t="shared" si="7"/>
        <v>100000</v>
      </c>
      <c r="H56" s="397"/>
      <c r="I56" s="397"/>
      <c r="J56" s="397"/>
    </row>
    <row r="57" spans="1:10" s="412" customFormat="1" ht="57" customHeight="1" x14ac:dyDescent="0.25">
      <c r="A57" s="251" t="s">
        <v>298</v>
      </c>
      <c r="B57" s="413" t="s">
        <v>289</v>
      </c>
      <c r="C57" s="396">
        <f>C58+C65+C84+C87+C90</f>
        <v>50434.670000000006</v>
      </c>
      <c r="D57" s="396">
        <f>D58+D65+D84+D90</f>
        <v>50434.669999999991</v>
      </c>
      <c r="E57" s="415">
        <f>E58+E65+E84</f>
        <v>50435</v>
      </c>
      <c r="F57" s="415">
        <f>F58+F65+F81+F84</f>
        <v>50435</v>
      </c>
      <c r="G57" s="415">
        <f>G58+G65+G81+G84</f>
        <v>50435</v>
      </c>
      <c r="H57" s="411"/>
      <c r="I57" s="411"/>
      <c r="J57" s="411"/>
    </row>
    <row r="58" spans="1:10" s="412" customFormat="1" x14ac:dyDescent="0.25">
      <c r="A58" s="240">
        <v>31</v>
      </c>
      <c r="B58" s="253" t="s">
        <v>6</v>
      </c>
      <c r="C58" s="414">
        <f>C59+C63</f>
        <v>2829.6000000000004</v>
      </c>
      <c r="D58" s="414">
        <f>D59+D63</f>
        <v>3016.95</v>
      </c>
      <c r="E58" s="414">
        <f>E59+E63</f>
        <v>100</v>
      </c>
      <c r="F58" s="430">
        <v>100</v>
      </c>
      <c r="G58" s="414">
        <v>100</v>
      </c>
      <c r="H58" s="411"/>
      <c r="I58" s="411"/>
      <c r="J58" s="411"/>
    </row>
    <row r="59" spans="1:10" s="412" customFormat="1" x14ac:dyDescent="0.25">
      <c r="A59" s="246">
        <v>311</v>
      </c>
      <c r="B59" s="255" t="s">
        <v>46</v>
      </c>
      <c r="C59" s="410">
        <f>C60+C61+C62</f>
        <v>2546.38</v>
      </c>
      <c r="D59" s="410">
        <f>D60+D62</f>
        <v>2732.93</v>
      </c>
      <c r="E59" s="410">
        <f>E60+E62</f>
        <v>100</v>
      </c>
      <c r="F59" s="423"/>
      <c r="G59" s="410"/>
      <c r="H59" s="411"/>
      <c r="I59" s="411"/>
      <c r="J59" s="411"/>
    </row>
    <row r="60" spans="1:10" s="412" customFormat="1" x14ac:dyDescent="0.25">
      <c r="A60" s="249">
        <v>3111</v>
      </c>
      <c r="B60" s="257" t="s">
        <v>63</v>
      </c>
      <c r="C60" s="405">
        <v>1555.68</v>
      </c>
      <c r="D60" s="405">
        <v>2400.9499999999998</v>
      </c>
      <c r="E60" s="405">
        <v>100</v>
      </c>
      <c r="F60" s="423"/>
      <c r="G60" s="410"/>
      <c r="H60" s="411"/>
      <c r="I60" s="411"/>
      <c r="J60" s="411"/>
    </row>
    <row r="61" spans="1:10" s="412" customFormat="1" x14ac:dyDescent="0.25">
      <c r="A61" s="249" t="s">
        <v>123</v>
      </c>
      <c r="B61" s="257" t="s">
        <v>124</v>
      </c>
      <c r="C61" s="405">
        <v>435.36</v>
      </c>
      <c r="D61" s="405">
        <v>0</v>
      </c>
      <c r="E61" s="405">
        <v>0</v>
      </c>
      <c r="F61" s="423"/>
      <c r="G61" s="410"/>
      <c r="H61" s="411"/>
      <c r="I61" s="411"/>
      <c r="J61" s="411"/>
    </row>
    <row r="62" spans="1:10" s="412" customFormat="1" ht="15" customHeight="1" x14ac:dyDescent="0.25">
      <c r="A62" s="249" t="s">
        <v>128</v>
      </c>
      <c r="B62" s="257" t="s">
        <v>129</v>
      </c>
      <c r="C62" s="405">
        <v>555.34</v>
      </c>
      <c r="D62" s="405">
        <v>331.98</v>
      </c>
      <c r="E62" s="405"/>
      <c r="F62" s="423"/>
      <c r="G62" s="410"/>
      <c r="H62" s="411"/>
      <c r="I62" s="411"/>
      <c r="J62" s="411"/>
    </row>
    <row r="63" spans="1:10" s="412" customFormat="1" ht="15" customHeight="1" x14ac:dyDescent="0.25">
      <c r="A63" s="259">
        <v>313</v>
      </c>
      <c r="B63" s="255" t="s">
        <v>47</v>
      </c>
      <c r="C63" s="410">
        <v>283.22000000000003</v>
      </c>
      <c r="D63" s="410">
        <v>284.02</v>
      </c>
      <c r="E63" s="410"/>
      <c r="F63" s="423"/>
      <c r="G63" s="410"/>
      <c r="H63" s="411"/>
      <c r="I63" s="411"/>
      <c r="J63" s="411"/>
    </row>
    <row r="64" spans="1:10" s="412" customFormat="1" ht="15" customHeight="1" x14ac:dyDescent="0.25">
      <c r="A64" s="243">
        <v>3132</v>
      </c>
      <c r="B64" s="257" t="s">
        <v>64</v>
      </c>
      <c r="C64" s="405">
        <v>283.22000000000003</v>
      </c>
      <c r="D64" s="405">
        <v>284.02</v>
      </c>
      <c r="E64" s="405"/>
      <c r="F64" s="423"/>
      <c r="G64" s="410"/>
      <c r="H64" s="411"/>
      <c r="I64" s="411"/>
      <c r="J64" s="411"/>
    </row>
    <row r="65" spans="1:11" s="412" customFormat="1" ht="15" customHeight="1" x14ac:dyDescent="0.25">
      <c r="A65" s="240">
        <v>32</v>
      </c>
      <c r="B65" s="253" t="s">
        <v>7</v>
      </c>
      <c r="C65" s="414">
        <f>C66+C69+C74+C81</f>
        <v>45507.33</v>
      </c>
      <c r="D65" s="414">
        <f>D66+D69+D74+D81</f>
        <v>46688.719999999994</v>
      </c>
      <c r="E65" s="414">
        <f>E66+E69+E74+E81</f>
        <v>50203</v>
      </c>
      <c r="F65" s="430">
        <v>50203</v>
      </c>
      <c r="G65" s="414">
        <v>50203</v>
      </c>
      <c r="H65" s="411"/>
      <c r="I65" s="411"/>
      <c r="J65" s="411"/>
    </row>
    <row r="66" spans="1:11" s="412" customFormat="1" ht="15" customHeight="1" x14ac:dyDescent="0.25">
      <c r="A66" s="260">
        <v>321</v>
      </c>
      <c r="B66" s="261" t="s">
        <v>51</v>
      </c>
      <c r="C66" s="410">
        <f>C67+C68</f>
        <v>1133.58</v>
      </c>
      <c r="D66" s="410">
        <f>D67+D68</f>
        <v>1061</v>
      </c>
      <c r="E66" s="410">
        <f>E67+E68</f>
        <v>1061</v>
      </c>
      <c r="F66" s="423"/>
      <c r="G66" s="410"/>
      <c r="H66" s="411"/>
      <c r="I66" s="411"/>
      <c r="J66" s="411"/>
    </row>
    <row r="67" spans="1:11" s="412" customFormat="1" x14ac:dyDescent="0.25">
      <c r="A67" s="263" t="s">
        <v>65</v>
      </c>
      <c r="B67" s="264" t="s">
        <v>66</v>
      </c>
      <c r="C67" s="405">
        <v>469.97</v>
      </c>
      <c r="D67" s="405">
        <v>531</v>
      </c>
      <c r="E67" s="405">
        <v>531</v>
      </c>
      <c r="F67" s="423"/>
      <c r="G67" s="410"/>
      <c r="H67" s="411"/>
      <c r="I67" s="411"/>
      <c r="J67" s="411"/>
    </row>
    <row r="68" spans="1:11" s="412" customFormat="1" x14ac:dyDescent="0.25">
      <c r="A68" s="249" t="s">
        <v>290</v>
      </c>
      <c r="B68" s="266" t="s">
        <v>56</v>
      </c>
      <c r="C68" s="405">
        <v>663.61</v>
      </c>
      <c r="D68" s="405">
        <v>530</v>
      </c>
      <c r="E68" s="405">
        <v>530</v>
      </c>
      <c r="F68" s="423"/>
      <c r="G68" s="410"/>
      <c r="H68" s="411"/>
      <c r="I68" s="411"/>
      <c r="J68" s="411"/>
    </row>
    <row r="69" spans="1:11" s="412" customFormat="1" x14ac:dyDescent="0.25">
      <c r="A69" s="428">
        <v>322</v>
      </c>
      <c r="B69" s="429" t="s">
        <v>52</v>
      </c>
      <c r="C69" s="419">
        <f>C70+C71+C72+C73</f>
        <v>2190.7600000000002</v>
      </c>
      <c r="D69" s="419">
        <f>D70+D71</f>
        <v>864</v>
      </c>
      <c r="E69" s="419">
        <f>E70+E71</f>
        <v>864</v>
      </c>
      <c r="F69" s="422"/>
      <c r="G69" s="419"/>
      <c r="H69" s="411"/>
      <c r="I69" s="411"/>
      <c r="J69" s="411"/>
    </row>
    <row r="70" spans="1:11" s="412" customFormat="1" x14ac:dyDescent="0.25">
      <c r="A70" s="249" t="s">
        <v>68</v>
      </c>
      <c r="B70" s="257" t="s">
        <v>57</v>
      </c>
      <c r="C70" s="405">
        <v>530.89</v>
      </c>
      <c r="D70" s="405">
        <v>464</v>
      </c>
      <c r="E70" s="405">
        <v>464</v>
      </c>
      <c r="F70" s="423"/>
      <c r="G70" s="410"/>
      <c r="H70" s="411"/>
      <c r="I70" s="411"/>
      <c r="J70" s="411"/>
    </row>
    <row r="71" spans="1:11" s="412" customFormat="1" x14ac:dyDescent="0.25">
      <c r="A71" s="249" t="s">
        <v>130</v>
      </c>
      <c r="B71" s="257" t="s">
        <v>58</v>
      </c>
      <c r="C71" s="405">
        <v>929.07</v>
      </c>
      <c r="D71" s="405">
        <v>400</v>
      </c>
      <c r="E71" s="405">
        <v>400</v>
      </c>
      <c r="F71" s="423"/>
      <c r="G71" s="410"/>
      <c r="H71" s="411"/>
      <c r="I71" s="411"/>
      <c r="J71" s="411"/>
    </row>
    <row r="72" spans="1:11" s="412" customFormat="1" x14ac:dyDescent="0.25">
      <c r="A72" s="249" t="s">
        <v>69</v>
      </c>
      <c r="B72" s="257" t="s">
        <v>70</v>
      </c>
      <c r="C72" s="405">
        <v>132.72</v>
      </c>
      <c r="D72" s="405"/>
      <c r="E72" s="405"/>
      <c r="F72" s="423"/>
      <c r="G72" s="410"/>
      <c r="H72" s="411"/>
      <c r="I72" s="411"/>
      <c r="J72" s="411"/>
    </row>
    <row r="73" spans="1:11" s="412" customFormat="1" x14ac:dyDescent="0.25">
      <c r="A73" s="249" t="s">
        <v>133</v>
      </c>
      <c r="B73" s="257" t="s">
        <v>134</v>
      </c>
      <c r="C73" s="405">
        <v>598.08000000000004</v>
      </c>
      <c r="D73" s="405"/>
      <c r="E73" s="405"/>
      <c r="F73" s="423"/>
      <c r="G73" s="410"/>
      <c r="H73" s="411"/>
      <c r="I73" s="411"/>
      <c r="J73" s="411"/>
    </row>
    <row r="74" spans="1:11" s="412" customFormat="1" x14ac:dyDescent="0.25">
      <c r="A74" s="425">
        <v>323</v>
      </c>
      <c r="B74" s="426" t="s">
        <v>43</v>
      </c>
      <c r="C74" s="419">
        <f>C75+C76+C77+C78+C79+C80</f>
        <v>40585.769999999997</v>
      </c>
      <c r="D74" s="419">
        <f>D75+D78+D80</f>
        <v>43107.719999999994</v>
      </c>
      <c r="E74" s="419">
        <f>E75+E78+E80</f>
        <v>46622</v>
      </c>
      <c r="F74" s="422"/>
      <c r="G74" s="419"/>
      <c r="H74" s="411"/>
      <c r="I74" s="411"/>
      <c r="J74" s="411"/>
    </row>
    <row r="75" spans="1:11" s="412" customFormat="1" x14ac:dyDescent="0.25">
      <c r="A75" s="263" t="s">
        <v>74</v>
      </c>
      <c r="B75" s="264" t="s">
        <v>75</v>
      </c>
      <c r="C75" s="405">
        <v>177.85</v>
      </c>
      <c r="D75" s="405">
        <v>159.27000000000001</v>
      </c>
      <c r="E75" s="405">
        <v>159.27000000000001</v>
      </c>
      <c r="F75" s="423"/>
      <c r="G75" s="410"/>
      <c r="H75" s="411"/>
      <c r="I75" s="411"/>
      <c r="J75" s="411"/>
    </row>
    <row r="76" spans="1:11" s="412" customFormat="1" x14ac:dyDescent="0.25">
      <c r="A76" s="263">
        <v>3232</v>
      </c>
      <c r="B76" s="264" t="s">
        <v>77</v>
      </c>
      <c r="C76" s="405">
        <v>597.25</v>
      </c>
      <c r="D76" s="405"/>
      <c r="E76" s="405"/>
      <c r="F76" s="423"/>
      <c r="G76" s="410"/>
      <c r="H76" s="411"/>
      <c r="I76" s="411"/>
      <c r="J76" s="411"/>
      <c r="K76" s="468"/>
    </row>
    <row r="77" spans="1:11" s="412" customFormat="1" x14ac:dyDescent="0.25">
      <c r="A77" s="263">
        <v>3234</v>
      </c>
      <c r="B77" s="264" t="s">
        <v>79</v>
      </c>
      <c r="C77" s="405">
        <v>66.36</v>
      </c>
      <c r="D77" s="405"/>
      <c r="E77" s="405"/>
      <c r="F77" s="423"/>
      <c r="G77" s="410"/>
      <c r="H77" s="411"/>
      <c r="I77" s="411"/>
      <c r="J77" s="411"/>
    </row>
    <row r="78" spans="1:11" s="412" customFormat="1" x14ac:dyDescent="0.25">
      <c r="A78" s="263">
        <v>3237</v>
      </c>
      <c r="B78" s="264" t="s">
        <v>59</v>
      </c>
      <c r="C78" s="405">
        <v>34778.89</v>
      </c>
      <c r="D78" s="405">
        <v>41088</v>
      </c>
      <c r="E78" s="405">
        <v>44602</v>
      </c>
      <c r="F78" s="423"/>
      <c r="G78" s="410"/>
      <c r="H78" s="411"/>
      <c r="I78" s="411"/>
      <c r="J78" s="411"/>
    </row>
    <row r="79" spans="1:11" s="412" customFormat="1" x14ac:dyDescent="0.25">
      <c r="A79" s="263">
        <v>3238</v>
      </c>
      <c r="B79" s="264" t="s">
        <v>81</v>
      </c>
      <c r="C79" s="405">
        <v>66.36</v>
      </c>
      <c r="D79" s="405"/>
      <c r="E79" s="405"/>
      <c r="F79" s="423"/>
      <c r="G79" s="410"/>
      <c r="H79" s="411"/>
      <c r="I79" s="411"/>
      <c r="J79" s="411"/>
    </row>
    <row r="80" spans="1:11" s="412" customFormat="1" x14ac:dyDescent="0.25">
      <c r="A80" s="263" t="s">
        <v>82</v>
      </c>
      <c r="B80" s="264" t="s">
        <v>60</v>
      </c>
      <c r="C80" s="405">
        <v>4899.0600000000004</v>
      </c>
      <c r="D80" s="405">
        <v>1860.45</v>
      </c>
      <c r="E80" s="405">
        <v>1860.73</v>
      </c>
      <c r="F80" s="423"/>
      <c r="G80" s="410"/>
      <c r="H80" s="411"/>
      <c r="I80" s="411"/>
      <c r="J80" s="411"/>
    </row>
    <row r="81" spans="1:10" s="412" customFormat="1" x14ac:dyDescent="0.25">
      <c r="A81" s="425">
        <v>329</v>
      </c>
      <c r="B81" s="426" t="s">
        <v>53</v>
      </c>
      <c r="C81" s="419">
        <f>C82+C83</f>
        <v>1597.2199999999998</v>
      </c>
      <c r="D81" s="419">
        <f>D82+D83</f>
        <v>1656</v>
      </c>
      <c r="E81" s="419">
        <f>E82+E83</f>
        <v>1656</v>
      </c>
      <c r="F81" s="422"/>
      <c r="G81" s="419"/>
      <c r="H81" s="411"/>
      <c r="I81" s="411"/>
      <c r="J81" s="411"/>
    </row>
    <row r="82" spans="1:10" s="412" customFormat="1" x14ac:dyDescent="0.25">
      <c r="A82" s="249" t="s">
        <v>85</v>
      </c>
      <c r="B82" s="264" t="s">
        <v>86</v>
      </c>
      <c r="C82" s="405">
        <v>1066.33</v>
      </c>
      <c r="D82" s="405">
        <v>795</v>
      </c>
      <c r="E82" s="405">
        <v>795</v>
      </c>
      <c r="F82" s="423"/>
      <c r="G82" s="410"/>
      <c r="H82" s="411"/>
      <c r="I82" s="411"/>
      <c r="J82" s="411"/>
    </row>
    <row r="83" spans="1:10" s="412" customFormat="1" x14ac:dyDescent="0.25">
      <c r="A83" s="416" t="s">
        <v>88</v>
      </c>
      <c r="B83" s="276" t="s">
        <v>53</v>
      </c>
      <c r="C83" s="405">
        <v>530.89</v>
      </c>
      <c r="D83" s="405">
        <v>861</v>
      </c>
      <c r="E83" s="405">
        <v>861</v>
      </c>
      <c r="F83" s="423"/>
      <c r="G83" s="410"/>
      <c r="H83" s="411"/>
      <c r="I83" s="411"/>
      <c r="J83" s="411"/>
    </row>
    <row r="84" spans="1:10" s="412" customFormat="1" x14ac:dyDescent="0.25">
      <c r="A84" s="425">
        <v>38</v>
      </c>
      <c r="B84" s="431" t="s">
        <v>150</v>
      </c>
      <c r="C84" s="419">
        <v>132.72</v>
      </c>
      <c r="D84" s="419">
        <v>132</v>
      </c>
      <c r="E84" s="419">
        <v>132</v>
      </c>
      <c r="F84" s="422">
        <v>132</v>
      </c>
      <c r="G84" s="419">
        <v>132</v>
      </c>
      <c r="H84" s="411"/>
      <c r="I84" s="411"/>
      <c r="J84" s="411"/>
    </row>
    <row r="85" spans="1:10" s="412" customFormat="1" x14ac:dyDescent="0.25">
      <c r="A85" s="281">
        <v>381</v>
      </c>
      <c r="B85" s="282" t="s">
        <v>48</v>
      </c>
      <c r="C85" s="405">
        <v>132.72</v>
      </c>
      <c r="D85" s="405">
        <v>132</v>
      </c>
      <c r="E85" s="405">
        <v>132</v>
      </c>
      <c r="F85" s="406"/>
      <c r="G85" s="404"/>
      <c r="H85" s="411"/>
      <c r="I85" s="411"/>
      <c r="J85" s="411"/>
    </row>
    <row r="86" spans="1:10" s="412" customFormat="1" x14ac:dyDescent="0.25">
      <c r="A86" s="281">
        <v>3811</v>
      </c>
      <c r="B86" s="282" t="s">
        <v>151</v>
      </c>
      <c r="C86" s="405">
        <v>132.72</v>
      </c>
      <c r="D86" s="405">
        <v>132</v>
      </c>
      <c r="E86" s="405">
        <v>132</v>
      </c>
      <c r="F86" s="406"/>
      <c r="G86" s="404"/>
      <c r="H86" s="411"/>
      <c r="I86" s="411"/>
      <c r="J86" s="411"/>
    </row>
    <row r="87" spans="1:10" s="412" customFormat="1" x14ac:dyDescent="0.25">
      <c r="A87" s="240" t="s">
        <v>25</v>
      </c>
      <c r="B87" s="253" t="s">
        <v>152</v>
      </c>
      <c r="C87" s="433">
        <v>121.44</v>
      </c>
      <c r="D87" s="434">
        <v>0</v>
      </c>
      <c r="E87" s="434">
        <v>0</v>
      </c>
      <c r="F87" s="420"/>
      <c r="G87" s="421"/>
      <c r="H87" s="411"/>
      <c r="I87" s="411"/>
      <c r="J87" s="411"/>
    </row>
    <row r="88" spans="1:10" s="412" customFormat="1" x14ac:dyDescent="0.25">
      <c r="A88" s="243" t="s">
        <v>153</v>
      </c>
      <c r="B88" s="284" t="s">
        <v>44</v>
      </c>
      <c r="C88" s="424">
        <v>121.44</v>
      </c>
      <c r="D88" s="432">
        <v>0</v>
      </c>
      <c r="E88" s="405">
        <v>0</v>
      </c>
      <c r="F88" s="406"/>
      <c r="G88" s="404"/>
      <c r="H88" s="411"/>
      <c r="I88" s="411"/>
      <c r="J88" s="411"/>
    </row>
    <row r="89" spans="1:10" s="412" customFormat="1" x14ac:dyDescent="0.25">
      <c r="A89" s="243" t="s">
        <v>154</v>
      </c>
      <c r="B89" s="284" t="s">
        <v>155</v>
      </c>
      <c r="C89" s="405">
        <v>121.44</v>
      </c>
      <c r="D89" s="405">
        <v>0</v>
      </c>
      <c r="E89" s="405">
        <v>0</v>
      </c>
      <c r="F89" s="406"/>
      <c r="G89" s="404"/>
      <c r="H89" s="411"/>
      <c r="I89" s="411"/>
      <c r="J89" s="411"/>
    </row>
    <row r="90" spans="1:10" s="412" customFormat="1" x14ac:dyDescent="0.25">
      <c r="A90" s="240">
        <v>42</v>
      </c>
      <c r="B90" s="253" t="s">
        <v>8</v>
      </c>
      <c r="C90" s="419">
        <f>C91</f>
        <v>1843.58</v>
      </c>
      <c r="D90" s="419">
        <v>597</v>
      </c>
      <c r="E90" s="422">
        <v>0</v>
      </c>
      <c r="F90" s="420"/>
      <c r="G90" s="421"/>
      <c r="H90" s="411"/>
      <c r="I90" s="411"/>
      <c r="J90" s="411"/>
    </row>
    <row r="91" spans="1:10" s="412" customFormat="1" x14ac:dyDescent="0.25">
      <c r="A91" s="427">
        <v>422</v>
      </c>
      <c r="B91" s="255" t="s">
        <v>45</v>
      </c>
      <c r="C91" s="410">
        <f>C94+C92</f>
        <v>1843.58</v>
      </c>
      <c r="D91" s="405">
        <v>597</v>
      </c>
      <c r="E91" s="424">
        <v>0</v>
      </c>
      <c r="F91" s="406"/>
      <c r="G91" s="404"/>
      <c r="H91" s="411"/>
      <c r="I91" s="411"/>
      <c r="J91" s="411"/>
    </row>
    <row r="92" spans="1:10" s="412" customFormat="1" x14ac:dyDescent="0.25">
      <c r="A92" s="249" t="s">
        <v>91</v>
      </c>
      <c r="B92" s="257" t="s">
        <v>92</v>
      </c>
      <c r="C92" s="405">
        <v>1071.57</v>
      </c>
      <c r="D92" s="405">
        <v>0</v>
      </c>
      <c r="E92" s="424">
        <v>0</v>
      </c>
      <c r="F92" s="406"/>
      <c r="G92" s="404"/>
      <c r="H92" s="411"/>
      <c r="I92" s="411"/>
      <c r="J92" s="411"/>
    </row>
    <row r="93" spans="1:10" s="412" customFormat="1" x14ac:dyDescent="0.25">
      <c r="A93" s="281">
        <v>4226</v>
      </c>
      <c r="B93" s="282" t="s">
        <v>248</v>
      </c>
      <c r="C93" s="405">
        <v>0</v>
      </c>
      <c r="D93" s="405">
        <v>597</v>
      </c>
      <c r="E93" s="424">
        <v>0</v>
      </c>
      <c r="F93" s="406"/>
      <c r="G93" s="404"/>
      <c r="H93" s="411"/>
      <c r="I93" s="411"/>
      <c r="J93" s="411"/>
    </row>
    <row r="94" spans="1:10" s="412" customFormat="1" x14ac:dyDescent="0.25">
      <c r="A94" s="417">
        <v>4227</v>
      </c>
      <c r="B94" s="435" t="s">
        <v>171</v>
      </c>
      <c r="C94" s="405">
        <v>772.01</v>
      </c>
      <c r="D94" s="405">
        <v>0</v>
      </c>
      <c r="E94" s="405">
        <v>0</v>
      </c>
      <c r="F94" s="404"/>
      <c r="G94" s="404"/>
      <c r="H94" s="411"/>
      <c r="I94" s="411"/>
      <c r="J94" s="411"/>
    </row>
    <row r="95" spans="1:10" s="412" customFormat="1" x14ac:dyDescent="0.25">
      <c r="A95" s="436" t="s">
        <v>291</v>
      </c>
      <c r="B95" s="437" t="s">
        <v>16</v>
      </c>
      <c r="C95" s="418">
        <f>C57</f>
        <v>50434.670000000006</v>
      </c>
      <c r="D95" s="418">
        <f>D57</f>
        <v>50434.669999999991</v>
      </c>
      <c r="E95" s="418">
        <f t="shared" ref="E95:G95" si="8">E57</f>
        <v>50435</v>
      </c>
      <c r="F95" s="418">
        <f t="shared" si="8"/>
        <v>50435</v>
      </c>
      <c r="G95" s="418">
        <f t="shared" si="8"/>
        <v>50435</v>
      </c>
      <c r="H95" s="411"/>
      <c r="I95" s="411"/>
      <c r="J95" s="411"/>
    </row>
    <row r="96" spans="1:10" s="412" customFormat="1" ht="35.25" customHeight="1" x14ac:dyDescent="0.25">
      <c r="A96" s="251" t="s">
        <v>299</v>
      </c>
      <c r="B96" s="413" t="s">
        <v>292</v>
      </c>
      <c r="C96" s="438">
        <f>C97</f>
        <v>30030.205000000002</v>
      </c>
      <c r="D96" s="438">
        <f>D97</f>
        <v>31611.13</v>
      </c>
      <c r="E96" s="438">
        <f t="shared" ref="E96:G96" si="9">E97</f>
        <v>36352.799500000001</v>
      </c>
      <c r="F96" s="438">
        <f t="shared" si="9"/>
        <v>38200</v>
      </c>
      <c r="G96" s="438">
        <f t="shared" si="9"/>
        <v>40110</v>
      </c>
      <c r="H96" s="411"/>
      <c r="I96" s="411"/>
      <c r="J96" s="411"/>
    </row>
    <row r="97" spans="1:13" s="412" customFormat="1" x14ac:dyDescent="0.25">
      <c r="A97" s="240">
        <v>31</v>
      </c>
      <c r="B97" s="253" t="s">
        <v>6</v>
      </c>
      <c r="C97" s="430">
        <f>C98+C101</f>
        <v>30030.205000000002</v>
      </c>
      <c r="D97" s="430">
        <f>D98+D101</f>
        <v>31611.13</v>
      </c>
      <c r="E97" s="430">
        <f>E98+E101</f>
        <v>36352.799500000001</v>
      </c>
      <c r="F97" s="430">
        <v>38200</v>
      </c>
      <c r="G97" s="430">
        <f>F97*1.05</f>
        <v>40110</v>
      </c>
      <c r="H97" s="411"/>
      <c r="I97" s="411"/>
      <c r="J97" s="411"/>
    </row>
    <row r="98" spans="1:13" s="412" customFormat="1" x14ac:dyDescent="0.25">
      <c r="A98" s="246">
        <v>311</v>
      </c>
      <c r="B98" s="255" t="s">
        <v>46</v>
      </c>
      <c r="C98" s="439">
        <f>C99+C100</f>
        <v>25777</v>
      </c>
      <c r="D98" s="439">
        <f>D99+D100</f>
        <v>27134</v>
      </c>
      <c r="E98" s="439">
        <f>E99+E100</f>
        <v>31204.1</v>
      </c>
      <c r="F98" s="439"/>
      <c r="G98" s="439"/>
      <c r="H98" s="411"/>
      <c r="I98" s="411"/>
      <c r="J98" s="411"/>
    </row>
    <row r="99" spans="1:13" s="412" customFormat="1" x14ac:dyDescent="0.25">
      <c r="A99" s="249">
        <v>3111</v>
      </c>
      <c r="B99" s="257" t="s">
        <v>63</v>
      </c>
      <c r="C99" s="440">
        <v>19619</v>
      </c>
      <c r="D99" s="440">
        <v>20652</v>
      </c>
      <c r="E99" s="440">
        <f>D99*1.15</f>
        <v>23749.8</v>
      </c>
      <c r="F99" s="439"/>
      <c r="G99" s="439"/>
      <c r="H99" s="411"/>
      <c r="I99" s="411"/>
      <c r="J99" s="411"/>
    </row>
    <row r="100" spans="1:13" s="412" customFormat="1" x14ac:dyDescent="0.25">
      <c r="A100" s="249" t="s">
        <v>128</v>
      </c>
      <c r="B100" s="257" t="s">
        <v>129</v>
      </c>
      <c r="C100" s="440">
        <v>6158</v>
      </c>
      <c r="D100" s="440">
        <v>6482</v>
      </c>
      <c r="E100" s="440">
        <f t="shared" ref="E100:E102" si="10">D100*1.15</f>
        <v>7454.2999999999993</v>
      </c>
      <c r="F100" s="439"/>
      <c r="G100" s="439"/>
      <c r="H100" s="411"/>
      <c r="I100" s="411"/>
      <c r="J100" s="411"/>
    </row>
    <row r="101" spans="1:13" s="412" customFormat="1" x14ac:dyDescent="0.25">
      <c r="A101" s="259">
        <v>313</v>
      </c>
      <c r="B101" s="255" t="s">
        <v>47</v>
      </c>
      <c r="C101" s="439">
        <f>C98*0.165</f>
        <v>4253.2049999999999</v>
      </c>
      <c r="D101" s="439">
        <v>4477.13</v>
      </c>
      <c r="E101" s="439">
        <f t="shared" si="10"/>
        <v>5148.6994999999997</v>
      </c>
      <c r="F101" s="439"/>
      <c r="G101" s="439"/>
      <c r="H101" s="411"/>
      <c r="I101" s="411"/>
      <c r="J101" s="411"/>
    </row>
    <row r="102" spans="1:13" s="412" customFormat="1" x14ac:dyDescent="0.25">
      <c r="A102" s="243">
        <v>3132</v>
      </c>
      <c r="B102" s="257" t="s">
        <v>64</v>
      </c>
      <c r="C102" s="440">
        <v>4253.21</v>
      </c>
      <c r="D102" s="440">
        <v>4477.13</v>
      </c>
      <c r="E102" s="440">
        <f t="shared" si="10"/>
        <v>5148.6994999999997</v>
      </c>
      <c r="F102" s="439"/>
      <c r="G102" s="439"/>
      <c r="H102" s="411"/>
      <c r="I102" s="411"/>
      <c r="J102" s="411"/>
    </row>
    <row r="103" spans="1:13" s="412" customFormat="1" x14ac:dyDescent="0.25">
      <c r="A103" s="436" t="s">
        <v>295</v>
      </c>
      <c r="B103" s="437" t="s">
        <v>31</v>
      </c>
      <c r="C103" s="519">
        <f>C96</f>
        <v>30030.205000000002</v>
      </c>
      <c r="D103" s="519">
        <f t="shared" ref="D103:G103" si="11">D96</f>
        <v>31611.13</v>
      </c>
      <c r="E103" s="519">
        <f t="shared" si="11"/>
        <v>36352.799500000001</v>
      </c>
      <c r="F103" s="519">
        <f t="shared" si="11"/>
        <v>38200</v>
      </c>
      <c r="G103" s="519">
        <f t="shared" si="11"/>
        <v>40110</v>
      </c>
      <c r="H103" s="411"/>
      <c r="I103" s="411"/>
      <c r="J103" s="411"/>
    </row>
    <row r="104" spans="1:13" s="222" customFormat="1" x14ac:dyDescent="0.25">
      <c r="A104" s="251" t="s">
        <v>306</v>
      </c>
      <c r="B104" s="252" t="s">
        <v>307</v>
      </c>
      <c r="C104" s="452">
        <f>C175+C229+C245+C256+C292</f>
        <v>4589681.7200000007</v>
      </c>
      <c r="D104" s="452">
        <f t="shared" ref="D104:G104" si="12">D175+D229+D245+D256+D292</f>
        <v>3287195.3599999994</v>
      </c>
      <c r="E104" s="452">
        <f t="shared" si="12"/>
        <v>3315522.79</v>
      </c>
      <c r="F104" s="452">
        <f t="shared" si="12"/>
        <v>3326880.59</v>
      </c>
      <c r="G104" s="452">
        <f t="shared" si="12"/>
        <v>3424970.59</v>
      </c>
      <c r="H104" s="220"/>
      <c r="I104" s="220"/>
      <c r="J104" s="220"/>
    </row>
    <row r="105" spans="1:13" s="222" customFormat="1" x14ac:dyDescent="0.25">
      <c r="A105" s="456">
        <v>3</v>
      </c>
      <c r="B105" s="457" t="s">
        <v>26</v>
      </c>
      <c r="C105" s="458">
        <f>C106+C117+C146</f>
        <v>511008.24</v>
      </c>
      <c r="D105" s="458">
        <f>D106+D117+D146+D154</f>
        <v>365928.62000000005</v>
      </c>
      <c r="E105" s="458">
        <f>E106+E117+E146+E154</f>
        <v>1298821.0699999998</v>
      </c>
      <c r="F105" s="458">
        <f t="shared" ref="F105:G105" si="13">F106+F117+F146+F151</f>
        <v>837872.29</v>
      </c>
      <c r="G105" s="458">
        <f t="shared" si="13"/>
        <v>853590</v>
      </c>
      <c r="H105" s="220"/>
      <c r="I105" s="220"/>
      <c r="J105" s="220"/>
      <c r="L105" s="389"/>
    </row>
    <row r="106" spans="1:13" s="222" customFormat="1" x14ac:dyDescent="0.25">
      <c r="A106" s="453">
        <v>31</v>
      </c>
      <c r="B106" s="454" t="s">
        <v>6</v>
      </c>
      <c r="C106" s="455">
        <f>C107+C112+C114</f>
        <v>356797.67</v>
      </c>
      <c r="D106" s="455">
        <f t="shared" ref="D106:E106" si="14">D107+D112+D114</f>
        <v>297451.03000000003</v>
      </c>
      <c r="E106" s="455">
        <f t="shared" si="14"/>
        <v>919315.48</v>
      </c>
      <c r="F106" s="455">
        <v>404363.7</v>
      </c>
      <c r="G106" s="455">
        <v>420081.41</v>
      </c>
      <c r="H106" s="220"/>
      <c r="I106" s="220"/>
      <c r="J106" s="220"/>
      <c r="L106" s="389"/>
      <c r="M106" s="389"/>
    </row>
    <row r="107" spans="1:13" s="222" customFormat="1" x14ac:dyDescent="0.25">
      <c r="A107" s="246">
        <v>311</v>
      </c>
      <c r="B107" s="255" t="s">
        <v>46</v>
      </c>
      <c r="C107" s="256">
        <f>C108+C109+C110+C111</f>
        <v>296190.42</v>
      </c>
      <c r="D107" s="256">
        <f>D108+D109+D110+D111</f>
        <v>237328.16</v>
      </c>
      <c r="E107" s="256">
        <f>E108+E109+E110+E111</f>
        <v>719664.17999999993</v>
      </c>
      <c r="F107" s="351"/>
      <c r="G107" s="357"/>
      <c r="H107" s="220"/>
      <c r="I107" s="220"/>
      <c r="J107" s="220"/>
      <c r="L107" s="389"/>
    </row>
    <row r="108" spans="1:13" s="199" customFormat="1" ht="15.75" customHeight="1" x14ac:dyDescent="0.25">
      <c r="A108" s="249">
        <v>3111</v>
      </c>
      <c r="B108" s="257" t="s">
        <v>63</v>
      </c>
      <c r="C108" s="258">
        <v>205313.72</v>
      </c>
      <c r="D108" s="258">
        <v>175548</v>
      </c>
      <c r="E108" s="293">
        <v>496918.48</v>
      </c>
      <c r="F108" s="351"/>
      <c r="G108" s="357"/>
      <c r="L108" s="487"/>
    </row>
    <row r="109" spans="1:13" s="222" customFormat="1" ht="15.75" customHeight="1" x14ac:dyDescent="0.25">
      <c r="A109" s="249" t="s">
        <v>139</v>
      </c>
      <c r="B109" s="257" t="s">
        <v>140</v>
      </c>
      <c r="C109" s="258">
        <v>3477.34</v>
      </c>
      <c r="D109" s="258">
        <v>9862.16</v>
      </c>
      <c r="E109" s="293">
        <v>10000</v>
      </c>
      <c r="F109" s="351"/>
      <c r="G109" s="357"/>
      <c r="L109" s="389"/>
    </row>
    <row r="110" spans="1:13" x14ac:dyDescent="0.25">
      <c r="A110" s="249" t="s">
        <v>123</v>
      </c>
      <c r="B110" s="257" t="s">
        <v>124</v>
      </c>
      <c r="C110" s="258">
        <v>2525.86</v>
      </c>
      <c r="D110" s="258">
        <v>3900</v>
      </c>
      <c r="E110" s="293">
        <v>13000</v>
      </c>
      <c r="F110" s="351"/>
      <c r="G110" s="357"/>
      <c r="H110" s="226"/>
      <c r="I110" s="226"/>
      <c r="J110" s="226"/>
      <c r="L110" s="390"/>
    </row>
    <row r="111" spans="1:13" x14ac:dyDescent="0.25">
      <c r="A111" s="249" t="s">
        <v>128</v>
      </c>
      <c r="B111" s="257" t="s">
        <v>129</v>
      </c>
      <c r="C111" s="258">
        <v>84873.5</v>
      </c>
      <c r="D111" s="258">
        <v>48018</v>
      </c>
      <c r="E111" s="293">
        <v>199745.7</v>
      </c>
      <c r="F111" s="351"/>
      <c r="G111" s="357"/>
      <c r="H111" s="226"/>
      <c r="I111" s="226"/>
      <c r="J111" s="226"/>
    </row>
    <row r="112" spans="1:13" s="222" customFormat="1" ht="15.75" customHeight="1" x14ac:dyDescent="0.25">
      <c r="A112" s="246" t="s">
        <v>141</v>
      </c>
      <c r="B112" s="255" t="s">
        <v>50</v>
      </c>
      <c r="C112" s="256">
        <f>C113</f>
        <v>18177.82</v>
      </c>
      <c r="D112" s="256">
        <f>D113</f>
        <v>17600</v>
      </c>
      <c r="E112" s="295">
        <f>E113</f>
        <v>39151.300000000003</v>
      </c>
      <c r="F112" s="351"/>
      <c r="G112" s="357"/>
    </row>
    <row r="113" spans="1:14" x14ac:dyDescent="0.25">
      <c r="A113" s="249" t="s">
        <v>73</v>
      </c>
      <c r="B113" s="257" t="s">
        <v>50</v>
      </c>
      <c r="C113" s="258">
        <v>18177.82</v>
      </c>
      <c r="D113" s="258">
        <v>17600</v>
      </c>
      <c r="E113" s="293">
        <v>39151.300000000003</v>
      </c>
      <c r="F113" s="351"/>
      <c r="G113" s="357"/>
      <c r="H113" s="226"/>
      <c r="I113" s="226"/>
      <c r="J113" s="226"/>
    </row>
    <row r="114" spans="1:14" x14ac:dyDescent="0.25">
      <c r="A114" s="259">
        <v>313</v>
      </c>
      <c r="B114" s="255" t="s">
        <v>47</v>
      </c>
      <c r="C114" s="256">
        <f>C116</f>
        <v>42429.43</v>
      </c>
      <c r="D114" s="256">
        <f>D116</f>
        <v>42522.87</v>
      </c>
      <c r="E114" s="295">
        <f>E116</f>
        <v>160500</v>
      </c>
      <c r="F114" s="351"/>
      <c r="G114" s="357"/>
      <c r="H114" s="226"/>
      <c r="I114" s="226"/>
      <c r="J114" s="226"/>
    </row>
    <row r="115" spans="1:14" x14ac:dyDescent="0.25">
      <c r="A115" s="243" t="s">
        <v>142</v>
      </c>
      <c r="B115" s="257" t="s">
        <v>143</v>
      </c>
      <c r="C115" s="258">
        <v>0</v>
      </c>
      <c r="D115" s="258">
        <v>0</v>
      </c>
      <c r="E115" s="293">
        <v>0</v>
      </c>
      <c r="F115" s="351"/>
      <c r="G115" s="357"/>
      <c r="H115" s="226"/>
      <c r="I115" s="226"/>
      <c r="J115" s="226"/>
    </row>
    <row r="116" spans="1:14" x14ac:dyDescent="0.25">
      <c r="A116" s="243">
        <v>3132</v>
      </c>
      <c r="B116" s="257" t="s">
        <v>64</v>
      </c>
      <c r="C116" s="258">
        <v>42429.43</v>
      </c>
      <c r="D116" s="258">
        <v>42522.87</v>
      </c>
      <c r="E116" s="293">
        <v>160500</v>
      </c>
      <c r="F116" s="351"/>
      <c r="G116" s="357"/>
      <c r="H116" s="226"/>
      <c r="I116" s="226"/>
      <c r="J116" s="226"/>
    </row>
    <row r="117" spans="1:14" s="222" customFormat="1" ht="15.75" customHeight="1" x14ac:dyDescent="0.25">
      <c r="A117" s="240">
        <v>32</v>
      </c>
      <c r="B117" s="253" t="s">
        <v>7</v>
      </c>
      <c r="C117" s="254">
        <f>C118+C122+C129+C139</f>
        <v>151558.37</v>
      </c>
      <c r="D117" s="254">
        <f t="shared" ref="D117:E117" si="15">D118+D122+D129+D139</f>
        <v>66438.89</v>
      </c>
      <c r="E117" s="254">
        <f t="shared" si="15"/>
        <v>376505.58999999997</v>
      </c>
      <c r="F117" s="353">
        <v>430508.59</v>
      </c>
      <c r="G117" s="359">
        <v>430508.59</v>
      </c>
    </row>
    <row r="118" spans="1:14" x14ac:dyDescent="0.25">
      <c r="A118" s="260">
        <v>321</v>
      </c>
      <c r="B118" s="261" t="s">
        <v>51</v>
      </c>
      <c r="C118" s="262">
        <f>C119+C120+C121</f>
        <v>33475.5</v>
      </c>
      <c r="D118" s="262">
        <f t="shared" ref="D118:E118" si="16">D119+D120+D121</f>
        <v>3845.4800000000005</v>
      </c>
      <c r="E118" s="262">
        <f t="shared" si="16"/>
        <v>31639</v>
      </c>
      <c r="F118" s="351"/>
      <c r="G118" s="357"/>
      <c r="H118" s="226"/>
      <c r="I118" s="226"/>
      <c r="J118" s="226"/>
      <c r="N118" s="390"/>
    </row>
    <row r="119" spans="1:14" x14ac:dyDescent="0.25">
      <c r="A119" s="263" t="s">
        <v>65</v>
      </c>
      <c r="B119" s="264" t="s">
        <v>66</v>
      </c>
      <c r="C119" s="265">
        <v>2965.65</v>
      </c>
      <c r="D119" s="265">
        <v>708.19</v>
      </c>
      <c r="E119" s="293">
        <v>4169</v>
      </c>
      <c r="F119" s="351"/>
      <c r="G119" s="357"/>
      <c r="H119" s="226"/>
      <c r="I119" s="226"/>
      <c r="J119" s="226"/>
    </row>
    <row r="120" spans="1:14" x14ac:dyDescent="0.25">
      <c r="A120" s="263" t="s">
        <v>67</v>
      </c>
      <c r="B120" s="266" t="s">
        <v>55</v>
      </c>
      <c r="C120" s="265">
        <v>29106.27</v>
      </c>
      <c r="D120" s="265">
        <v>1786.4</v>
      </c>
      <c r="E120" s="293">
        <v>24500</v>
      </c>
      <c r="F120" s="351"/>
      <c r="G120" s="357"/>
      <c r="H120" s="226"/>
      <c r="I120" s="226"/>
      <c r="J120" s="226"/>
    </row>
    <row r="121" spans="1:14" x14ac:dyDescent="0.25">
      <c r="A121" s="263">
        <v>3213</v>
      </c>
      <c r="B121" s="266" t="s">
        <v>56</v>
      </c>
      <c r="C121" s="265">
        <v>1403.58</v>
      </c>
      <c r="D121" s="265">
        <v>1350.89</v>
      </c>
      <c r="E121" s="293">
        <v>2970</v>
      </c>
      <c r="F121" s="351"/>
      <c r="G121" s="357"/>
      <c r="H121" s="226"/>
      <c r="I121" s="226"/>
      <c r="J121" s="226"/>
    </row>
    <row r="122" spans="1:14" x14ac:dyDescent="0.25">
      <c r="A122" s="246">
        <v>322</v>
      </c>
      <c r="B122" s="255" t="s">
        <v>52</v>
      </c>
      <c r="C122" s="267">
        <f>C123+C124+C125+C126+C127+C128</f>
        <v>5182.7</v>
      </c>
      <c r="D122" s="267">
        <f t="shared" ref="D122:E122" si="17">D123+D124+D125+D126+D127+D128</f>
        <v>7222.74</v>
      </c>
      <c r="E122" s="267">
        <f t="shared" si="17"/>
        <v>115136</v>
      </c>
      <c r="F122" s="351"/>
      <c r="G122" s="357"/>
      <c r="H122" s="226"/>
      <c r="I122" s="226"/>
      <c r="J122" s="226"/>
    </row>
    <row r="123" spans="1:14" s="222" customFormat="1" ht="15.75" customHeight="1" x14ac:dyDescent="0.25">
      <c r="A123" s="249" t="s">
        <v>68</v>
      </c>
      <c r="B123" s="257" t="s">
        <v>57</v>
      </c>
      <c r="C123" s="268">
        <v>1951.78</v>
      </c>
      <c r="D123" s="268">
        <v>1421.76</v>
      </c>
      <c r="E123" s="293">
        <v>26536</v>
      </c>
      <c r="F123" s="351"/>
      <c r="G123" s="357"/>
      <c r="L123" s="389"/>
    </row>
    <row r="124" spans="1:14" x14ac:dyDescent="0.25">
      <c r="A124" s="249" t="s">
        <v>130</v>
      </c>
      <c r="B124" s="257" t="s">
        <v>58</v>
      </c>
      <c r="C124" s="268">
        <v>0</v>
      </c>
      <c r="D124" s="268">
        <v>1558.97</v>
      </c>
      <c r="E124" s="293">
        <v>0</v>
      </c>
      <c r="F124" s="351"/>
      <c r="G124" s="357"/>
      <c r="H124" s="226"/>
      <c r="I124" s="226"/>
      <c r="J124" s="226"/>
    </row>
    <row r="125" spans="1:14" x14ac:dyDescent="0.25">
      <c r="A125" s="249" t="s">
        <v>69</v>
      </c>
      <c r="B125" s="257" t="s">
        <v>70</v>
      </c>
      <c r="C125" s="268">
        <v>0</v>
      </c>
      <c r="D125" s="268">
        <v>0</v>
      </c>
      <c r="E125" s="293">
        <v>68000</v>
      </c>
      <c r="F125" s="351"/>
      <c r="G125" s="357"/>
      <c r="H125" s="226"/>
      <c r="I125" s="226"/>
      <c r="J125" s="226"/>
    </row>
    <row r="126" spans="1:14" x14ac:dyDescent="0.25">
      <c r="A126" s="249" t="s">
        <v>71</v>
      </c>
      <c r="B126" s="269" t="s">
        <v>72</v>
      </c>
      <c r="C126" s="268">
        <v>1019.84</v>
      </c>
      <c r="D126" s="268">
        <v>0</v>
      </c>
      <c r="E126" s="293">
        <v>300</v>
      </c>
      <c r="F126" s="351"/>
      <c r="G126" s="357"/>
      <c r="H126" s="226"/>
      <c r="I126" s="226"/>
      <c r="J126" s="226"/>
    </row>
    <row r="127" spans="1:14" x14ac:dyDescent="0.25">
      <c r="A127" s="249" t="s">
        <v>133</v>
      </c>
      <c r="B127" s="269" t="s">
        <v>134</v>
      </c>
      <c r="C127" s="268">
        <v>1584.63</v>
      </c>
      <c r="D127" s="268">
        <v>3815.76</v>
      </c>
      <c r="E127" s="293">
        <v>7000</v>
      </c>
      <c r="F127" s="351"/>
      <c r="G127" s="357"/>
      <c r="H127" s="226"/>
      <c r="I127" s="226"/>
      <c r="J127" s="226"/>
    </row>
    <row r="128" spans="1:14" s="199" customFormat="1" ht="15.75" customHeight="1" x14ac:dyDescent="0.25">
      <c r="A128" s="249" t="s">
        <v>136</v>
      </c>
      <c r="B128" s="269" t="s">
        <v>137</v>
      </c>
      <c r="C128" s="268">
        <v>626.45000000000005</v>
      </c>
      <c r="D128" s="268">
        <v>426.25</v>
      </c>
      <c r="E128" s="293">
        <v>13300</v>
      </c>
      <c r="F128" s="351"/>
      <c r="G128" s="357"/>
    </row>
    <row r="129" spans="1:12" s="222" customFormat="1" ht="15.75" customHeight="1" x14ac:dyDescent="0.25">
      <c r="A129" s="260">
        <v>323</v>
      </c>
      <c r="B129" s="261" t="s">
        <v>43</v>
      </c>
      <c r="C129" s="267">
        <f>C130+C131+C132+C133+C134+C135+C136+C137+C138</f>
        <v>92870.779999999984</v>
      </c>
      <c r="D129" s="267">
        <f t="shared" ref="D129:E129" si="18">D130+D131+D132+D133+D134+D135+D136+D137+D138</f>
        <v>42678.42</v>
      </c>
      <c r="E129" s="267">
        <f t="shared" si="18"/>
        <v>192586.59</v>
      </c>
      <c r="F129" s="351"/>
      <c r="G129" s="357"/>
    </row>
    <row r="130" spans="1:12" x14ac:dyDescent="0.25">
      <c r="A130" s="263" t="s">
        <v>74</v>
      </c>
      <c r="B130" s="264" t="s">
        <v>75</v>
      </c>
      <c r="C130" s="268">
        <v>8892.1299999999992</v>
      </c>
      <c r="D130" s="268">
        <v>2313.65</v>
      </c>
      <c r="E130" s="293">
        <v>17140.73</v>
      </c>
      <c r="F130" s="351"/>
      <c r="G130" s="357"/>
      <c r="H130" s="226"/>
      <c r="I130" s="226"/>
      <c r="J130" s="226"/>
    </row>
    <row r="131" spans="1:12" s="222" customFormat="1" x14ac:dyDescent="0.25">
      <c r="A131" s="263" t="s">
        <v>76</v>
      </c>
      <c r="B131" s="264" t="s">
        <v>77</v>
      </c>
      <c r="C131" s="268">
        <v>5822.27</v>
      </c>
      <c r="D131" s="268">
        <v>5170.7700000000004</v>
      </c>
      <c r="E131" s="293">
        <v>33097</v>
      </c>
      <c r="F131" s="351"/>
      <c r="G131" s="357"/>
      <c r="H131" s="220"/>
      <c r="I131" s="220"/>
      <c r="J131" s="220"/>
      <c r="K131" s="220"/>
      <c r="L131" s="220"/>
    </row>
    <row r="132" spans="1:12" s="270" customFormat="1" x14ac:dyDescent="0.2">
      <c r="A132" s="263">
        <v>3233</v>
      </c>
      <c r="B132" s="264" t="s">
        <v>131</v>
      </c>
      <c r="C132" s="268">
        <v>3204.91</v>
      </c>
      <c r="D132" s="268">
        <v>0</v>
      </c>
      <c r="E132" s="293">
        <v>2500</v>
      </c>
      <c r="F132" s="351"/>
      <c r="G132" s="357"/>
      <c r="H132" s="271"/>
      <c r="I132" s="271"/>
    </row>
    <row r="133" spans="1:12" s="199" customFormat="1" ht="14.45" customHeight="1" x14ac:dyDescent="0.25">
      <c r="A133" s="263" t="s">
        <v>78</v>
      </c>
      <c r="B133" s="264" t="s">
        <v>79</v>
      </c>
      <c r="C133" s="268">
        <v>1570.3</v>
      </c>
      <c r="D133" s="268">
        <v>2301.85</v>
      </c>
      <c r="E133" s="293">
        <v>26000</v>
      </c>
      <c r="F133" s="351"/>
      <c r="G133" s="357"/>
      <c r="H133" s="216" t="e">
        <f>SUM(#REF!)</f>
        <v>#REF!</v>
      </c>
      <c r="I133" s="217" t="e">
        <f>SUM(#REF!)</f>
        <v>#REF!</v>
      </c>
      <c r="J133" s="199">
        <f>SUM(F133:G133)</f>
        <v>0</v>
      </c>
    </row>
    <row r="134" spans="1:12" s="222" customFormat="1" ht="14.45" customHeight="1" x14ac:dyDescent="0.25">
      <c r="A134" s="263">
        <v>3235</v>
      </c>
      <c r="B134" s="264" t="s">
        <v>61</v>
      </c>
      <c r="C134" s="268">
        <v>932.5</v>
      </c>
      <c r="D134" s="268">
        <v>521.09</v>
      </c>
      <c r="E134" s="293">
        <v>4500</v>
      </c>
      <c r="F134" s="351"/>
      <c r="G134" s="357"/>
      <c r="H134" s="221"/>
      <c r="I134" s="221"/>
    </row>
    <row r="135" spans="1:12" ht="14.45" customHeight="1" x14ac:dyDescent="0.25">
      <c r="A135" s="263">
        <v>3236</v>
      </c>
      <c r="B135" s="264" t="s">
        <v>127</v>
      </c>
      <c r="C135" s="268">
        <v>1846.58</v>
      </c>
      <c r="D135" s="268">
        <v>18486.080000000002</v>
      </c>
      <c r="E135" s="293">
        <v>31511.59</v>
      </c>
      <c r="F135" s="351"/>
      <c r="G135" s="357"/>
      <c r="H135" s="227"/>
      <c r="I135" s="227"/>
    </row>
    <row r="136" spans="1:12" s="222" customFormat="1" ht="14.45" customHeight="1" x14ac:dyDescent="0.25">
      <c r="A136" s="263">
        <v>3237</v>
      </c>
      <c r="B136" s="264" t="s">
        <v>59</v>
      </c>
      <c r="C136" s="268">
        <v>48628.800000000003</v>
      </c>
      <c r="D136" s="268">
        <v>5184.99</v>
      </c>
      <c r="E136" s="293">
        <v>10198</v>
      </c>
      <c r="F136" s="351"/>
      <c r="G136" s="357"/>
      <c r="H136" s="221"/>
      <c r="I136" s="221"/>
    </row>
    <row r="137" spans="1:12" ht="14.45" customHeight="1" x14ac:dyDescent="0.25">
      <c r="A137" s="263" t="s">
        <v>80</v>
      </c>
      <c r="B137" s="264" t="s">
        <v>81</v>
      </c>
      <c r="C137" s="268">
        <v>9059.4500000000007</v>
      </c>
      <c r="D137" s="268">
        <v>719.59</v>
      </c>
      <c r="E137" s="293">
        <v>15500</v>
      </c>
      <c r="F137" s="351"/>
      <c r="G137" s="357"/>
      <c r="H137" s="227"/>
      <c r="I137" s="227"/>
    </row>
    <row r="138" spans="1:12" s="222" customFormat="1" ht="14.25" customHeight="1" x14ac:dyDescent="0.25">
      <c r="A138" s="263" t="s">
        <v>82</v>
      </c>
      <c r="B138" s="264" t="s">
        <v>60</v>
      </c>
      <c r="C138" s="268">
        <v>12913.84</v>
      </c>
      <c r="D138" s="268">
        <v>7980.4</v>
      </c>
      <c r="E138" s="293">
        <v>52139.27</v>
      </c>
      <c r="F138" s="351"/>
      <c r="G138" s="357"/>
      <c r="H138" s="221"/>
      <c r="I138" s="221"/>
    </row>
    <row r="139" spans="1:12" s="272" customFormat="1" x14ac:dyDescent="0.2">
      <c r="A139" s="260">
        <v>329</v>
      </c>
      <c r="B139" s="261" t="s">
        <v>53</v>
      </c>
      <c r="C139" s="267">
        <f>C140+C141+C142+C143+C144+C145</f>
        <v>20029.39</v>
      </c>
      <c r="D139" s="267">
        <f t="shared" ref="D139:E139" si="19">D140+D141+D142+D143+D144+D145</f>
        <v>12692.25</v>
      </c>
      <c r="E139" s="267">
        <f t="shared" si="19"/>
        <v>37144</v>
      </c>
      <c r="F139" s="351"/>
      <c r="G139" s="357"/>
      <c r="H139" s="273"/>
      <c r="I139" s="273"/>
    </row>
    <row r="140" spans="1:12" s="274" customFormat="1" ht="30" x14ac:dyDescent="0.25">
      <c r="A140" s="263" t="s">
        <v>83</v>
      </c>
      <c r="B140" s="266" t="s">
        <v>84</v>
      </c>
      <c r="C140" s="268">
        <v>7419.2</v>
      </c>
      <c r="D140" s="268">
        <v>4429.75</v>
      </c>
      <c r="E140" s="293">
        <v>13000</v>
      </c>
      <c r="F140" s="351"/>
      <c r="G140" s="357"/>
    </row>
    <row r="141" spans="1:12" s="222" customFormat="1" x14ac:dyDescent="0.25">
      <c r="A141" s="263">
        <v>3292</v>
      </c>
      <c r="B141" s="266" t="s">
        <v>132</v>
      </c>
      <c r="C141" s="268">
        <v>5055.91</v>
      </c>
      <c r="D141" s="268">
        <v>4741.17</v>
      </c>
      <c r="E141" s="293">
        <v>11500</v>
      </c>
      <c r="F141" s="351"/>
      <c r="G141" s="357"/>
    </row>
    <row r="142" spans="1:12" s="199" customFormat="1" x14ac:dyDescent="0.25">
      <c r="A142" s="263" t="s">
        <v>85</v>
      </c>
      <c r="B142" s="264" t="s">
        <v>86</v>
      </c>
      <c r="C142" s="268">
        <v>643.01</v>
      </c>
      <c r="D142" s="268">
        <v>1722.86</v>
      </c>
      <c r="E142" s="293">
        <v>5205</v>
      </c>
      <c r="F142" s="351"/>
      <c r="G142" s="357"/>
    </row>
    <row r="143" spans="1:12" s="222" customFormat="1" x14ac:dyDescent="0.25">
      <c r="A143" s="263">
        <v>3294</v>
      </c>
      <c r="B143" s="264" t="s">
        <v>138</v>
      </c>
      <c r="C143" s="268">
        <v>1619.75</v>
      </c>
      <c r="D143" s="268">
        <v>272.60000000000002</v>
      </c>
      <c r="E143" s="293">
        <v>1700</v>
      </c>
      <c r="F143" s="351"/>
      <c r="G143" s="357"/>
    </row>
    <row r="144" spans="1:12" x14ac:dyDescent="0.25">
      <c r="A144" s="275">
        <v>3295</v>
      </c>
      <c r="B144" s="276" t="s">
        <v>87</v>
      </c>
      <c r="C144" s="268">
        <v>127.41</v>
      </c>
      <c r="D144" s="268">
        <v>67.58</v>
      </c>
      <c r="E144" s="293">
        <v>100</v>
      </c>
      <c r="F144" s="351"/>
      <c r="G144" s="357"/>
    </row>
    <row r="145" spans="1:13" s="277" customFormat="1" x14ac:dyDescent="0.2">
      <c r="A145" s="275" t="s">
        <v>88</v>
      </c>
      <c r="B145" s="276" t="s">
        <v>53</v>
      </c>
      <c r="C145" s="268">
        <v>5164.1099999999997</v>
      </c>
      <c r="D145" s="268">
        <v>1458.29</v>
      </c>
      <c r="E145" s="293">
        <v>5639</v>
      </c>
      <c r="F145" s="351"/>
      <c r="G145" s="357"/>
    </row>
    <row r="146" spans="1:13" s="277" customFormat="1" x14ac:dyDescent="0.2">
      <c r="A146" s="240">
        <v>34</v>
      </c>
      <c r="B146" s="253" t="s">
        <v>10</v>
      </c>
      <c r="C146" s="278">
        <f>C147</f>
        <v>2652.2000000000003</v>
      </c>
      <c r="D146" s="278">
        <f t="shared" ref="D146:E146" si="20">D147</f>
        <v>1538.7</v>
      </c>
      <c r="E146" s="278">
        <f t="shared" si="20"/>
        <v>3000</v>
      </c>
      <c r="F146" s="353">
        <v>3000</v>
      </c>
      <c r="G146" s="359">
        <v>3000</v>
      </c>
    </row>
    <row r="147" spans="1:13" s="277" customFormat="1" x14ac:dyDescent="0.2">
      <c r="A147" s="260">
        <v>343</v>
      </c>
      <c r="B147" s="261" t="s">
        <v>54</v>
      </c>
      <c r="C147" s="267">
        <f>C148+C149+C150</f>
        <v>2652.2000000000003</v>
      </c>
      <c r="D147" s="267">
        <f t="shared" ref="D147:E147" si="21">D148+D149+D150</f>
        <v>1538.7</v>
      </c>
      <c r="E147" s="267">
        <f t="shared" si="21"/>
        <v>3000</v>
      </c>
      <c r="F147" s="351"/>
      <c r="G147" s="357"/>
    </row>
    <row r="148" spans="1:13" s="279" customFormat="1" x14ac:dyDescent="0.2">
      <c r="A148" s="263" t="s">
        <v>89</v>
      </c>
      <c r="B148" s="264" t="s">
        <v>90</v>
      </c>
      <c r="C148" s="265">
        <v>2648.78</v>
      </c>
      <c r="D148" s="265">
        <v>1538.7</v>
      </c>
      <c r="E148" s="293">
        <v>3000</v>
      </c>
      <c r="F148" s="351"/>
      <c r="G148" s="357"/>
    </row>
    <row r="149" spans="1:13" s="279" customFormat="1" x14ac:dyDescent="0.2">
      <c r="A149" s="263">
        <v>3432</v>
      </c>
      <c r="B149" s="264" t="s">
        <v>241</v>
      </c>
      <c r="C149" s="265">
        <v>0.83</v>
      </c>
      <c r="D149" s="265">
        <v>0</v>
      </c>
      <c r="E149" s="293">
        <v>0</v>
      </c>
      <c r="F149" s="351"/>
      <c r="G149" s="357"/>
    </row>
    <row r="150" spans="1:13" s="279" customFormat="1" x14ac:dyDescent="0.2">
      <c r="A150" s="263">
        <v>3433</v>
      </c>
      <c r="B150" s="264" t="s">
        <v>214</v>
      </c>
      <c r="C150" s="265">
        <v>2.59</v>
      </c>
      <c r="D150" s="265">
        <v>0</v>
      </c>
      <c r="E150" s="293">
        <v>0</v>
      </c>
      <c r="F150" s="351"/>
      <c r="G150" s="357"/>
    </row>
    <row r="151" spans="1:13" s="279" customFormat="1" x14ac:dyDescent="0.2">
      <c r="A151" s="425">
        <v>36</v>
      </c>
      <c r="B151" s="426" t="s">
        <v>293</v>
      </c>
      <c r="C151" s="442"/>
      <c r="D151" s="442"/>
      <c r="E151" s="443"/>
      <c r="F151" s="444"/>
      <c r="G151" s="445"/>
    </row>
    <row r="152" spans="1:13" s="279" customFormat="1" ht="15.75" customHeight="1" x14ac:dyDescent="0.2">
      <c r="A152" s="280">
        <v>369</v>
      </c>
      <c r="B152" s="447" t="s">
        <v>216</v>
      </c>
      <c r="C152" s="265"/>
      <c r="D152" s="262"/>
      <c r="E152" s="293"/>
      <c r="F152" s="351"/>
      <c r="G152" s="357"/>
    </row>
    <row r="153" spans="1:13" s="279" customFormat="1" ht="15.75" customHeight="1" x14ac:dyDescent="0.2">
      <c r="A153" s="281">
        <v>3691</v>
      </c>
      <c r="B153" s="446" t="s">
        <v>294</v>
      </c>
      <c r="C153" s="265"/>
      <c r="D153" s="265"/>
      <c r="E153" s="293"/>
      <c r="F153" s="351"/>
      <c r="G153" s="357"/>
    </row>
    <row r="154" spans="1:13" s="222" customFormat="1" x14ac:dyDescent="0.25">
      <c r="A154" s="425">
        <v>38</v>
      </c>
      <c r="B154" s="431" t="s">
        <v>150</v>
      </c>
      <c r="C154" s="441">
        <v>0</v>
      </c>
      <c r="D154" s="442">
        <v>500</v>
      </c>
      <c r="E154" s="441">
        <v>0</v>
      </c>
      <c r="F154" s="441">
        <v>0</v>
      </c>
      <c r="G154" s="441">
        <v>0</v>
      </c>
    </row>
    <row r="155" spans="1:13" x14ac:dyDescent="0.25">
      <c r="A155" s="281">
        <v>381</v>
      </c>
      <c r="B155" s="282" t="s">
        <v>48</v>
      </c>
      <c r="C155" s="265">
        <v>0</v>
      </c>
      <c r="D155" s="265">
        <v>500</v>
      </c>
      <c r="E155" s="265">
        <v>0</v>
      </c>
      <c r="F155" s="265">
        <v>0</v>
      </c>
      <c r="G155" s="265">
        <v>0</v>
      </c>
    </row>
    <row r="156" spans="1:13" s="222" customFormat="1" x14ac:dyDescent="0.25">
      <c r="A156" s="281">
        <v>3811</v>
      </c>
      <c r="B156" s="282" t="s">
        <v>151</v>
      </c>
      <c r="C156" s="265">
        <v>0</v>
      </c>
      <c r="D156" s="265">
        <v>500</v>
      </c>
      <c r="E156" s="265">
        <v>0</v>
      </c>
      <c r="F156" s="265">
        <v>0</v>
      </c>
      <c r="G156" s="265">
        <v>0</v>
      </c>
    </row>
    <row r="157" spans="1:13" s="222" customFormat="1" x14ac:dyDescent="0.25">
      <c r="A157" s="259" t="s">
        <v>156</v>
      </c>
      <c r="B157" s="283" t="s">
        <v>11</v>
      </c>
      <c r="C157" s="262">
        <f>C158+C161+C172</f>
        <v>524219.78</v>
      </c>
      <c r="D157" s="262">
        <f t="shared" ref="D157:G157" si="22">D158+D161+D172</f>
        <v>428005.72000000003</v>
      </c>
      <c r="E157" s="262">
        <f t="shared" si="22"/>
        <v>74197.709999999992</v>
      </c>
      <c r="F157" s="262">
        <f t="shared" si="22"/>
        <v>0</v>
      </c>
      <c r="G157" s="262">
        <f t="shared" si="22"/>
        <v>0</v>
      </c>
    </row>
    <row r="158" spans="1:13" s="222" customFormat="1" x14ac:dyDescent="0.25">
      <c r="A158" s="240" t="s">
        <v>25</v>
      </c>
      <c r="B158" s="253" t="s">
        <v>152</v>
      </c>
      <c r="C158" s="254">
        <v>444.45</v>
      </c>
      <c r="D158" s="254">
        <v>1571.26</v>
      </c>
      <c r="E158" s="296">
        <v>1920</v>
      </c>
      <c r="F158" s="353"/>
      <c r="G158" s="359"/>
      <c r="M158" s="389"/>
    </row>
    <row r="159" spans="1:13" s="222" customFormat="1" x14ac:dyDescent="0.25">
      <c r="A159" s="243" t="s">
        <v>153</v>
      </c>
      <c r="B159" s="284" t="s">
        <v>44</v>
      </c>
      <c r="C159" s="265">
        <v>444.45</v>
      </c>
      <c r="D159" s="265">
        <v>1571.26</v>
      </c>
      <c r="E159" s="293">
        <v>1920</v>
      </c>
      <c r="F159" s="351"/>
      <c r="G159" s="357"/>
    </row>
    <row r="160" spans="1:13" s="222" customFormat="1" x14ac:dyDescent="0.25">
      <c r="A160" s="243" t="s">
        <v>154</v>
      </c>
      <c r="B160" s="284" t="s">
        <v>155</v>
      </c>
      <c r="C160" s="265">
        <v>444.45</v>
      </c>
      <c r="D160" s="265">
        <v>1571.26</v>
      </c>
      <c r="E160" s="293">
        <v>1920</v>
      </c>
      <c r="F160" s="351"/>
      <c r="G160" s="357"/>
    </row>
    <row r="161" spans="1:14" s="222" customFormat="1" x14ac:dyDescent="0.25">
      <c r="A161" s="240">
        <v>42</v>
      </c>
      <c r="B161" s="253" t="s">
        <v>8</v>
      </c>
      <c r="C161" s="254">
        <f>C162+C168</f>
        <v>132571.4</v>
      </c>
      <c r="D161" s="254">
        <f>D162+D168+D170</f>
        <v>205464.01</v>
      </c>
      <c r="E161" s="254">
        <f>E162+40000</f>
        <v>72277.709999999992</v>
      </c>
      <c r="F161" s="254">
        <f t="shared" ref="F161:G161" si="23">F162+F168+F172</f>
        <v>0</v>
      </c>
      <c r="G161" s="254">
        <f t="shared" si="23"/>
        <v>0</v>
      </c>
    </row>
    <row r="162" spans="1:14" s="222" customFormat="1" x14ac:dyDescent="0.25">
      <c r="A162" s="246">
        <v>422</v>
      </c>
      <c r="B162" s="255" t="s">
        <v>45</v>
      </c>
      <c r="C162" s="262">
        <f>C163+C164+C165+C166+C167</f>
        <v>132571.4</v>
      </c>
      <c r="D162" s="262">
        <f t="shared" ref="D162:G162" si="24">D163+D164+D165+D166+D167</f>
        <v>201692.75</v>
      </c>
      <c r="E162" s="262">
        <f t="shared" si="24"/>
        <v>32277.71</v>
      </c>
      <c r="F162" s="262">
        <f t="shared" si="24"/>
        <v>0</v>
      </c>
      <c r="G162" s="262">
        <f t="shared" si="24"/>
        <v>0</v>
      </c>
    </row>
    <row r="163" spans="1:14" s="222" customFormat="1" x14ac:dyDescent="0.25">
      <c r="A163" s="249" t="s">
        <v>91</v>
      </c>
      <c r="B163" s="257" t="s">
        <v>92</v>
      </c>
      <c r="C163" s="265">
        <v>3923.12</v>
      </c>
      <c r="D163" s="265">
        <v>175160.36</v>
      </c>
      <c r="E163" s="293">
        <v>5050</v>
      </c>
      <c r="F163" s="351"/>
      <c r="G163" s="357"/>
    </row>
    <row r="164" spans="1:14" s="222" customFormat="1" x14ac:dyDescent="0.25">
      <c r="A164" s="249" t="s">
        <v>168</v>
      </c>
      <c r="B164" s="257" t="s">
        <v>169</v>
      </c>
      <c r="C164" s="265">
        <v>0</v>
      </c>
      <c r="D164" s="265">
        <v>1265.6300000000001</v>
      </c>
      <c r="E164" s="293">
        <v>0</v>
      </c>
      <c r="F164" s="351"/>
      <c r="G164" s="357"/>
    </row>
    <row r="165" spans="1:14" s="222" customFormat="1" x14ac:dyDescent="0.25">
      <c r="A165" s="249" t="s">
        <v>157</v>
      </c>
      <c r="B165" s="257" t="s">
        <v>116</v>
      </c>
      <c r="C165" s="265">
        <v>102717.9</v>
      </c>
      <c r="D165" s="265">
        <v>25266.76</v>
      </c>
      <c r="E165" s="293">
        <v>27227.71</v>
      </c>
      <c r="F165" s="351"/>
      <c r="G165" s="357"/>
    </row>
    <row r="166" spans="1:14" s="222" customFormat="1" x14ac:dyDescent="0.25">
      <c r="A166" s="249" t="s">
        <v>253</v>
      </c>
      <c r="B166" s="257" t="s">
        <v>248</v>
      </c>
      <c r="C166" s="265">
        <v>0</v>
      </c>
      <c r="D166" s="265">
        <v>0</v>
      </c>
      <c r="E166" s="293">
        <v>0</v>
      </c>
      <c r="F166" s="351"/>
      <c r="G166" s="357"/>
    </row>
    <row r="167" spans="1:14" s="222" customFormat="1" x14ac:dyDescent="0.25">
      <c r="A167" s="249" t="s">
        <v>158</v>
      </c>
      <c r="B167" s="257" t="s">
        <v>159</v>
      </c>
      <c r="C167" s="265">
        <v>25930.38</v>
      </c>
      <c r="D167" s="265">
        <v>0</v>
      </c>
      <c r="E167" s="293">
        <v>0</v>
      </c>
      <c r="F167" s="351"/>
      <c r="G167" s="357"/>
    </row>
    <row r="168" spans="1:14" s="222" customFormat="1" x14ac:dyDescent="0.25">
      <c r="A168" s="285" t="s">
        <v>255</v>
      </c>
      <c r="B168" s="286" t="s">
        <v>247</v>
      </c>
      <c r="C168" s="254">
        <v>0</v>
      </c>
      <c r="D168" s="254">
        <v>619.1</v>
      </c>
      <c r="E168" s="254">
        <v>40000</v>
      </c>
      <c r="F168" s="353"/>
      <c r="G168" s="359"/>
    </row>
    <row r="169" spans="1:14" s="222" customFormat="1" x14ac:dyDescent="0.25">
      <c r="A169" s="448" t="s">
        <v>256</v>
      </c>
      <c r="B169" s="449" t="s">
        <v>201</v>
      </c>
      <c r="C169" s="265">
        <v>0</v>
      </c>
      <c r="D169" s="265">
        <v>619.1</v>
      </c>
      <c r="E169" s="265">
        <v>40000</v>
      </c>
      <c r="F169" s="351"/>
      <c r="G169" s="357"/>
    </row>
    <row r="170" spans="1:14" s="222" customFormat="1" x14ac:dyDescent="0.25">
      <c r="A170" s="246" t="s">
        <v>160</v>
      </c>
      <c r="B170" s="255" t="s">
        <v>49</v>
      </c>
      <c r="C170" s="262">
        <v>0</v>
      </c>
      <c r="D170" s="262">
        <v>3152.16</v>
      </c>
      <c r="E170" s="262">
        <v>0</v>
      </c>
      <c r="F170" s="352"/>
      <c r="G170" s="358"/>
    </row>
    <row r="171" spans="1:14" s="222" customFormat="1" x14ac:dyDescent="0.25">
      <c r="A171" s="249" t="s">
        <v>161</v>
      </c>
      <c r="B171" s="257" t="s">
        <v>162</v>
      </c>
      <c r="C171" s="265">
        <v>0</v>
      </c>
      <c r="D171" s="265">
        <v>3152.16</v>
      </c>
      <c r="E171" s="265">
        <v>0</v>
      </c>
      <c r="F171" s="351"/>
      <c r="G171" s="357"/>
    </row>
    <row r="172" spans="1:14" s="222" customFormat="1" x14ac:dyDescent="0.25">
      <c r="A172" s="285" t="s">
        <v>163</v>
      </c>
      <c r="B172" s="286" t="s">
        <v>166</v>
      </c>
      <c r="C172" s="254">
        <v>391203.93</v>
      </c>
      <c r="D172" s="254">
        <v>220970.45</v>
      </c>
      <c r="E172" s="297"/>
      <c r="F172" s="354"/>
      <c r="G172" s="360"/>
    </row>
    <row r="173" spans="1:14" s="222" customFormat="1" x14ac:dyDescent="0.25">
      <c r="A173" s="249" t="s">
        <v>164</v>
      </c>
      <c r="B173" s="257" t="s">
        <v>167</v>
      </c>
      <c r="C173" s="265">
        <v>391203.93</v>
      </c>
      <c r="D173" s="265">
        <v>220970.45</v>
      </c>
      <c r="E173" s="293"/>
      <c r="F173" s="351"/>
      <c r="G173" s="357"/>
      <c r="N173" s="389"/>
    </row>
    <row r="174" spans="1:14" s="222" customFormat="1" x14ac:dyDescent="0.25">
      <c r="A174" s="249" t="s">
        <v>165</v>
      </c>
      <c r="B174" s="257" t="s">
        <v>167</v>
      </c>
      <c r="C174" s="488">
        <v>391203.93</v>
      </c>
      <c r="D174" s="488">
        <v>220970.45</v>
      </c>
      <c r="E174" s="489"/>
      <c r="F174" s="490"/>
      <c r="G174" s="491"/>
    </row>
    <row r="175" spans="1:14" s="504" customFormat="1" x14ac:dyDescent="0.25">
      <c r="A175" s="502" t="s">
        <v>295</v>
      </c>
      <c r="B175" s="503" t="s">
        <v>31</v>
      </c>
      <c r="C175" s="520">
        <f>C157+C105</f>
        <v>1035228.02</v>
      </c>
      <c r="D175" s="520">
        <f t="shared" ref="D175:G175" si="25">D157+D105</f>
        <v>793934.34000000008</v>
      </c>
      <c r="E175" s="520">
        <f t="shared" si="25"/>
        <v>1373018.7799999998</v>
      </c>
      <c r="F175" s="520">
        <f t="shared" si="25"/>
        <v>837872.29</v>
      </c>
      <c r="G175" s="520">
        <f t="shared" si="25"/>
        <v>853590</v>
      </c>
    </row>
    <row r="176" spans="1:14" s="506" customFormat="1" x14ac:dyDescent="0.25">
      <c r="A176" s="312">
        <v>3</v>
      </c>
      <c r="B176" s="314" t="s">
        <v>26</v>
      </c>
      <c r="C176" s="323">
        <f>C177+C188+C216</f>
        <v>2822017.06</v>
      </c>
      <c r="D176" s="323">
        <f>D177+D188+D216</f>
        <v>2098042.4099999997</v>
      </c>
      <c r="E176" s="323">
        <f t="shared" ref="E176:G176" si="26">E177+E188+E216</f>
        <v>1747831.72</v>
      </c>
      <c r="F176" s="323">
        <f t="shared" si="26"/>
        <v>2296336.2999999998</v>
      </c>
      <c r="G176" s="323">
        <f t="shared" si="26"/>
        <v>2378708.59</v>
      </c>
      <c r="H176" s="505"/>
      <c r="I176" s="505"/>
      <c r="J176" s="505"/>
    </row>
    <row r="177" spans="1:10" s="506" customFormat="1" x14ac:dyDescent="0.25">
      <c r="A177" s="108">
        <v>31</v>
      </c>
      <c r="B177" s="62" t="s">
        <v>6</v>
      </c>
      <c r="C177" s="63">
        <f>C178+C183+C185</f>
        <v>1262801.1600000001</v>
      </c>
      <c r="D177" s="63">
        <f t="shared" ref="D177:E177" si="27">D178+D183+D185</f>
        <v>1333744.48</v>
      </c>
      <c r="E177" s="63">
        <f t="shared" si="27"/>
        <v>1108231.72</v>
      </c>
      <c r="F177" s="63">
        <v>1698336.3</v>
      </c>
      <c r="G177" s="63">
        <v>1780708.59</v>
      </c>
      <c r="H177" s="505"/>
      <c r="I177" s="505"/>
      <c r="J177" s="505"/>
    </row>
    <row r="178" spans="1:10" s="506" customFormat="1" x14ac:dyDescent="0.25">
      <c r="A178" s="492">
        <v>311</v>
      </c>
      <c r="B178" s="10" t="s">
        <v>46</v>
      </c>
      <c r="C178" s="78">
        <f>C179+C180+C181+C182</f>
        <v>1066495.5900000001</v>
      </c>
      <c r="D178" s="78">
        <f t="shared" ref="D178:G178" si="28">D179+D180+D181+D182</f>
        <v>1122741.76</v>
      </c>
      <c r="E178" s="78">
        <f t="shared" si="28"/>
        <v>933231.72</v>
      </c>
      <c r="F178" s="78">
        <f t="shared" si="28"/>
        <v>0</v>
      </c>
      <c r="G178" s="78">
        <f t="shared" si="28"/>
        <v>0</v>
      </c>
      <c r="H178" s="505"/>
      <c r="I178" s="505"/>
      <c r="J178" s="505"/>
    </row>
    <row r="179" spans="1:10" s="507" customFormat="1" ht="15.75" customHeight="1" x14ac:dyDescent="0.25">
      <c r="A179" s="493">
        <v>3111</v>
      </c>
      <c r="B179" s="15" t="s">
        <v>63</v>
      </c>
      <c r="C179" s="34">
        <v>677086.87</v>
      </c>
      <c r="D179" s="34">
        <v>738044.05</v>
      </c>
      <c r="E179" s="34">
        <v>605231.72</v>
      </c>
      <c r="F179" s="66"/>
      <c r="G179" s="66"/>
    </row>
    <row r="180" spans="1:10" s="506" customFormat="1" ht="15.75" customHeight="1" x14ac:dyDescent="0.25">
      <c r="A180" s="493" t="s">
        <v>139</v>
      </c>
      <c r="B180" s="15" t="s">
        <v>140</v>
      </c>
      <c r="C180" s="34">
        <v>5839.8</v>
      </c>
      <c r="D180" s="34">
        <v>0</v>
      </c>
      <c r="E180" s="34">
        <v>0</v>
      </c>
      <c r="F180" s="66"/>
      <c r="G180" s="66"/>
    </row>
    <row r="181" spans="1:10" s="509" customFormat="1" x14ac:dyDescent="0.25">
      <c r="A181" s="493" t="s">
        <v>123</v>
      </c>
      <c r="B181" s="15" t="s">
        <v>124</v>
      </c>
      <c r="C181" s="34">
        <v>331807.02</v>
      </c>
      <c r="D181" s="34">
        <v>27000.07</v>
      </c>
      <c r="E181" s="34">
        <v>28000</v>
      </c>
      <c r="F181" s="66"/>
      <c r="G181" s="66"/>
      <c r="H181" s="508"/>
      <c r="I181" s="508"/>
      <c r="J181" s="508"/>
    </row>
    <row r="182" spans="1:10" s="509" customFormat="1" x14ac:dyDescent="0.25">
      <c r="A182" s="493" t="s">
        <v>128</v>
      </c>
      <c r="B182" s="15" t="s">
        <v>129</v>
      </c>
      <c r="C182" s="34">
        <v>51761.9</v>
      </c>
      <c r="D182" s="34">
        <v>357697.64</v>
      </c>
      <c r="E182" s="34">
        <v>300000</v>
      </c>
      <c r="F182" s="66"/>
      <c r="G182" s="66"/>
      <c r="H182" s="508"/>
      <c r="I182" s="508"/>
      <c r="J182" s="508"/>
    </row>
    <row r="183" spans="1:10" s="506" customFormat="1" ht="15.75" customHeight="1" x14ac:dyDescent="0.25">
      <c r="A183" s="492" t="s">
        <v>141</v>
      </c>
      <c r="B183" s="10" t="s">
        <v>50</v>
      </c>
      <c r="C183" s="78">
        <f>C184</f>
        <v>28040.22</v>
      </c>
      <c r="D183" s="78">
        <f t="shared" ref="D183:G183" si="29">D184</f>
        <v>42700</v>
      </c>
      <c r="E183" s="78">
        <v>25000</v>
      </c>
      <c r="F183" s="78">
        <f t="shared" si="29"/>
        <v>0</v>
      </c>
      <c r="G183" s="78">
        <f t="shared" si="29"/>
        <v>0</v>
      </c>
    </row>
    <row r="184" spans="1:10" s="509" customFormat="1" x14ac:dyDescent="0.25">
      <c r="A184" s="493" t="s">
        <v>73</v>
      </c>
      <c r="B184" s="15" t="s">
        <v>50</v>
      </c>
      <c r="C184" s="34">
        <v>28040.22</v>
      </c>
      <c r="D184" s="34">
        <v>42700</v>
      </c>
      <c r="E184" s="34">
        <v>25000</v>
      </c>
      <c r="F184" s="66"/>
      <c r="G184" s="66"/>
      <c r="H184" s="508"/>
      <c r="I184" s="508"/>
      <c r="J184" s="508"/>
    </row>
    <row r="185" spans="1:10" s="509" customFormat="1" x14ac:dyDescent="0.25">
      <c r="A185" s="12">
        <v>313</v>
      </c>
      <c r="B185" s="10" t="s">
        <v>47</v>
      </c>
      <c r="C185" s="78">
        <f>C186+C187</f>
        <v>168265.34999999998</v>
      </c>
      <c r="D185" s="78">
        <f t="shared" ref="D185:G185" si="30">D186+D187</f>
        <v>168302.72</v>
      </c>
      <c r="E185" s="78">
        <f t="shared" si="30"/>
        <v>150000</v>
      </c>
      <c r="F185" s="78">
        <f t="shared" si="30"/>
        <v>0</v>
      </c>
      <c r="G185" s="78">
        <f t="shared" si="30"/>
        <v>0</v>
      </c>
      <c r="H185" s="508"/>
      <c r="I185" s="508"/>
      <c r="J185" s="508"/>
    </row>
    <row r="186" spans="1:10" s="509" customFormat="1" x14ac:dyDescent="0.25">
      <c r="A186" s="36" t="s">
        <v>142</v>
      </c>
      <c r="B186" s="15" t="s">
        <v>143</v>
      </c>
      <c r="C186" s="34">
        <v>5016.3</v>
      </c>
      <c r="D186" s="34">
        <v>0</v>
      </c>
      <c r="E186" s="34">
        <v>150000</v>
      </c>
      <c r="F186" s="66"/>
      <c r="G186" s="66"/>
      <c r="H186" s="508"/>
      <c r="I186" s="508"/>
      <c r="J186" s="508"/>
    </row>
    <row r="187" spans="1:10" s="509" customFormat="1" x14ac:dyDescent="0.25">
      <c r="A187" s="36">
        <v>3132</v>
      </c>
      <c r="B187" s="15" t="s">
        <v>64</v>
      </c>
      <c r="C187" s="34">
        <v>163249.04999999999</v>
      </c>
      <c r="D187" s="34">
        <v>168302.72</v>
      </c>
      <c r="E187" s="34"/>
      <c r="F187" s="66"/>
      <c r="G187" s="66"/>
      <c r="H187" s="508"/>
      <c r="I187" s="508"/>
      <c r="J187" s="508"/>
    </row>
    <row r="188" spans="1:10" s="506" customFormat="1" ht="15.75" customHeight="1" x14ac:dyDescent="0.25">
      <c r="A188" s="108">
        <v>32</v>
      </c>
      <c r="B188" s="62" t="s">
        <v>7</v>
      </c>
      <c r="C188" s="63">
        <f>C189+C193+C200</f>
        <v>1559215.9</v>
      </c>
      <c r="D188" s="63">
        <f t="shared" ref="D188:E188" si="31">D189+D193+D200</f>
        <v>762936.63</v>
      </c>
      <c r="E188" s="63">
        <f t="shared" si="31"/>
        <v>639600</v>
      </c>
      <c r="F188" s="63">
        <v>598000</v>
      </c>
      <c r="G188" s="63">
        <v>598000</v>
      </c>
    </row>
    <row r="189" spans="1:10" s="509" customFormat="1" x14ac:dyDescent="0.25">
      <c r="A189" s="494">
        <v>321</v>
      </c>
      <c r="B189" s="74" t="s">
        <v>51</v>
      </c>
      <c r="C189" s="52">
        <f>C190+C191+C192</f>
        <v>42097.42</v>
      </c>
      <c r="D189" s="52">
        <f t="shared" ref="D189:G189" si="32">D190+D191+D192</f>
        <v>67231.97</v>
      </c>
      <c r="E189" s="52">
        <f t="shared" si="32"/>
        <v>40000</v>
      </c>
      <c r="F189" s="52">
        <f t="shared" si="32"/>
        <v>0</v>
      </c>
      <c r="G189" s="52">
        <f t="shared" si="32"/>
        <v>0</v>
      </c>
      <c r="H189" s="508"/>
      <c r="I189" s="508"/>
      <c r="J189" s="508"/>
    </row>
    <row r="190" spans="1:10" s="509" customFormat="1" x14ac:dyDescent="0.25">
      <c r="A190" s="45" t="s">
        <v>65</v>
      </c>
      <c r="B190" s="79" t="s">
        <v>66</v>
      </c>
      <c r="C190" s="66"/>
      <c r="D190" s="66">
        <v>5834.26</v>
      </c>
      <c r="E190" s="66">
        <v>5000</v>
      </c>
      <c r="F190" s="66"/>
      <c r="G190" s="66"/>
      <c r="H190" s="508"/>
      <c r="I190" s="508"/>
      <c r="J190" s="508"/>
    </row>
    <row r="191" spans="1:10" s="509" customFormat="1" x14ac:dyDescent="0.25">
      <c r="A191" s="45" t="s">
        <v>67</v>
      </c>
      <c r="B191" s="17" t="s">
        <v>55</v>
      </c>
      <c r="C191" s="66">
        <v>37451.46</v>
      </c>
      <c r="D191" s="66">
        <v>55713.599999999999</v>
      </c>
      <c r="E191" s="66">
        <v>30500</v>
      </c>
      <c r="F191" s="66"/>
      <c r="G191" s="66"/>
      <c r="H191" s="508"/>
      <c r="I191" s="508"/>
      <c r="J191" s="508"/>
    </row>
    <row r="192" spans="1:10" s="509" customFormat="1" x14ac:dyDescent="0.25">
      <c r="A192" s="45">
        <v>3213</v>
      </c>
      <c r="B192" s="17" t="s">
        <v>144</v>
      </c>
      <c r="C192" s="66">
        <v>4645.96</v>
      </c>
      <c r="D192" s="66">
        <v>5684.11</v>
      </c>
      <c r="E192" s="66">
        <v>4500</v>
      </c>
      <c r="F192" s="66"/>
      <c r="G192" s="66"/>
      <c r="H192" s="508"/>
      <c r="I192" s="508"/>
      <c r="J192" s="508"/>
    </row>
    <row r="193" spans="1:12" s="509" customFormat="1" x14ac:dyDescent="0.25">
      <c r="A193" s="494">
        <v>322</v>
      </c>
      <c r="B193" s="74" t="s">
        <v>52</v>
      </c>
      <c r="C193" s="52">
        <f>C194+C195+C196+C197+C198</f>
        <v>1425167.5999999999</v>
      </c>
      <c r="D193" s="52">
        <f>D194+D195+D196+D197+D198+D199</f>
        <v>524089.26</v>
      </c>
      <c r="E193" s="52">
        <f t="shared" ref="E193:G193" si="33">E194+E195+E196+E197+E198</f>
        <v>599600</v>
      </c>
      <c r="F193" s="52">
        <f t="shared" si="33"/>
        <v>0</v>
      </c>
      <c r="G193" s="52">
        <f t="shared" si="33"/>
        <v>0</v>
      </c>
      <c r="H193" s="508"/>
      <c r="I193" s="508"/>
      <c r="J193" s="508"/>
    </row>
    <row r="194" spans="1:12" s="506" customFormat="1" ht="15.75" customHeight="1" x14ac:dyDescent="0.25">
      <c r="A194" s="45" t="s">
        <v>68</v>
      </c>
      <c r="B194" s="79" t="s">
        <v>57</v>
      </c>
      <c r="C194" s="66">
        <v>17931.91</v>
      </c>
      <c r="D194" s="66">
        <v>24114.240000000002</v>
      </c>
      <c r="E194" s="66">
        <v>0</v>
      </c>
      <c r="F194" s="66"/>
      <c r="G194" s="66"/>
    </row>
    <row r="195" spans="1:12" s="509" customFormat="1" x14ac:dyDescent="0.25">
      <c r="A195" s="45">
        <v>3222</v>
      </c>
      <c r="B195" s="79" t="s">
        <v>58</v>
      </c>
      <c r="C195" s="66">
        <v>1370005.56</v>
      </c>
      <c r="D195" s="66">
        <v>428041.03</v>
      </c>
      <c r="E195" s="66">
        <v>599600</v>
      </c>
      <c r="F195" s="66"/>
      <c r="G195" s="66"/>
      <c r="H195" s="508"/>
      <c r="I195" s="508"/>
      <c r="J195" s="508"/>
    </row>
    <row r="196" spans="1:12" s="509" customFormat="1" x14ac:dyDescent="0.25">
      <c r="A196" s="45" t="s">
        <v>69</v>
      </c>
      <c r="B196" s="79" t="s">
        <v>70</v>
      </c>
      <c r="C196" s="66">
        <v>29613.17</v>
      </c>
      <c r="D196" s="66">
        <v>68000</v>
      </c>
      <c r="E196" s="66">
        <v>0</v>
      </c>
      <c r="F196" s="66"/>
      <c r="G196" s="66"/>
      <c r="H196" s="508"/>
      <c r="I196" s="508"/>
      <c r="J196" s="508"/>
    </row>
    <row r="197" spans="1:12" s="509" customFormat="1" x14ac:dyDescent="0.25">
      <c r="A197" s="45" t="s">
        <v>71</v>
      </c>
      <c r="B197" s="17" t="s">
        <v>72</v>
      </c>
      <c r="C197" s="66">
        <v>0</v>
      </c>
      <c r="D197" s="66">
        <v>300</v>
      </c>
      <c r="E197" s="66">
        <v>0</v>
      </c>
      <c r="F197" s="66"/>
      <c r="G197" s="66"/>
      <c r="H197" s="508"/>
      <c r="I197" s="508"/>
      <c r="J197" s="508"/>
    </row>
    <row r="198" spans="1:12" s="509" customFormat="1" x14ac:dyDescent="0.25">
      <c r="A198" s="45">
        <v>3225</v>
      </c>
      <c r="B198" s="17" t="s">
        <v>134</v>
      </c>
      <c r="C198" s="66">
        <v>7616.96</v>
      </c>
      <c r="D198" s="66">
        <v>3184.24</v>
      </c>
      <c r="E198" s="66">
        <v>0</v>
      </c>
      <c r="F198" s="66"/>
      <c r="G198" s="66"/>
      <c r="H198" s="508"/>
      <c r="I198" s="508"/>
      <c r="J198" s="508"/>
    </row>
    <row r="199" spans="1:12" s="507" customFormat="1" ht="15.75" customHeight="1" x14ac:dyDescent="0.25">
      <c r="A199" s="45">
        <v>3227</v>
      </c>
      <c r="B199" s="17" t="s">
        <v>137</v>
      </c>
      <c r="C199" s="66">
        <v>0</v>
      </c>
      <c r="D199" s="66">
        <v>449.75</v>
      </c>
      <c r="E199" s="66">
        <v>0</v>
      </c>
      <c r="F199" s="66"/>
      <c r="G199" s="66"/>
    </row>
    <row r="200" spans="1:12" s="506" customFormat="1" ht="15.75" customHeight="1" x14ac:dyDescent="0.25">
      <c r="A200" s="494">
        <v>323</v>
      </c>
      <c r="B200" s="74" t="s">
        <v>43</v>
      </c>
      <c r="C200" s="52">
        <f>C201+C202+C204+C205+C206+C207+C209+C211</f>
        <v>91950.88</v>
      </c>
      <c r="D200" s="52">
        <f>D201+D202+D203+D204+D205+D206+D207+D208+D209+D210+D211+D212+D213+D214+D215</f>
        <v>171615.4</v>
      </c>
      <c r="E200" s="52">
        <f>E201+E202+E204+E205+E206+E207+E209+E211</f>
        <v>0</v>
      </c>
      <c r="F200" s="52">
        <f>F201+F202+F204+F205+F206+F207+F209+F211</f>
        <v>0</v>
      </c>
      <c r="G200" s="52">
        <f>G201+G202+G204+G205+G206+G207+G209+G211</f>
        <v>0</v>
      </c>
    </row>
    <row r="201" spans="1:12" s="509" customFormat="1" x14ac:dyDescent="0.25">
      <c r="A201" s="45" t="s">
        <v>74</v>
      </c>
      <c r="B201" s="79" t="s">
        <v>75</v>
      </c>
      <c r="C201" s="66">
        <v>8828.85</v>
      </c>
      <c r="D201" s="66">
        <v>14827.08</v>
      </c>
      <c r="E201" s="66">
        <v>0</v>
      </c>
      <c r="F201" s="66"/>
      <c r="G201" s="66"/>
      <c r="H201" s="508"/>
      <c r="I201" s="508"/>
      <c r="J201" s="508"/>
    </row>
    <row r="202" spans="1:12" s="506" customFormat="1" x14ac:dyDescent="0.25">
      <c r="A202" s="45" t="s">
        <v>76</v>
      </c>
      <c r="B202" s="79" t="s">
        <v>77</v>
      </c>
      <c r="C202" s="66">
        <v>13351.38</v>
      </c>
      <c r="D202" s="66">
        <v>33845.32</v>
      </c>
      <c r="E202" s="66">
        <v>0</v>
      </c>
      <c r="F202" s="66"/>
      <c r="G202" s="66"/>
      <c r="H202" s="505"/>
      <c r="I202" s="505"/>
      <c r="J202" s="505"/>
      <c r="K202" s="505"/>
      <c r="L202" s="505"/>
    </row>
    <row r="203" spans="1:12" s="510" customFormat="1" x14ac:dyDescent="0.2">
      <c r="A203" s="45">
        <v>3233</v>
      </c>
      <c r="B203" s="79" t="s">
        <v>131</v>
      </c>
      <c r="C203" s="66">
        <v>0</v>
      </c>
      <c r="D203" s="66">
        <v>2500</v>
      </c>
      <c r="E203" s="66">
        <v>0</v>
      </c>
      <c r="F203" s="66"/>
      <c r="G203" s="66"/>
    </row>
    <row r="204" spans="1:12" s="507" customFormat="1" ht="14.45" customHeight="1" x14ac:dyDescent="0.25">
      <c r="A204" s="45" t="s">
        <v>78</v>
      </c>
      <c r="B204" s="79" t="s">
        <v>79</v>
      </c>
      <c r="C204" s="66">
        <v>14624.46</v>
      </c>
      <c r="D204" s="66">
        <v>23698.15</v>
      </c>
      <c r="E204" s="66">
        <v>0</v>
      </c>
      <c r="F204" s="66"/>
      <c r="G204" s="66"/>
      <c r="H204" s="511"/>
      <c r="I204" s="511"/>
    </row>
    <row r="205" spans="1:12" s="506" customFormat="1" ht="14.45" customHeight="1" x14ac:dyDescent="0.25">
      <c r="A205" s="45">
        <v>3235</v>
      </c>
      <c r="B205" s="79" t="s">
        <v>61</v>
      </c>
      <c r="C205" s="66">
        <v>2654.46</v>
      </c>
      <c r="D205" s="66">
        <v>3678.91</v>
      </c>
      <c r="E205" s="66">
        <v>0</v>
      </c>
      <c r="F205" s="66"/>
      <c r="G205" s="66"/>
      <c r="H205" s="512"/>
      <c r="I205" s="512"/>
    </row>
    <row r="206" spans="1:12" s="509" customFormat="1" ht="14.45" customHeight="1" x14ac:dyDescent="0.25">
      <c r="A206" s="45">
        <v>3236</v>
      </c>
      <c r="B206" s="79" t="s">
        <v>127</v>
      </c>
      <c r="C206" s="66">
        <v>648.88</v>
      </c>
      <c r="D206" s="66">
        <v>8384.4699999999993</v>
      </c>
      <c r="E206" s="66">
        <v>0</v>
      </c>
      <c r="F206" s="66"/>
      <c r="G206" s="66"/>
      <c r="H206" s="513"/>
      <c r="I206" s="513"/>
    </row>
    <row r="207" spans="1:12" s="506" customFormat="1" ht="14.45" customHeight="1" x14ac:dyDescent="0.25">
      <c r="A207" s="45">
        <v>3237</v>
      </c>
      <c r="B207" s="79" t="s">
        <v>59</v>
      </c>
      <c r="C207" s="66">
        <v>7541.44</v>
      </c>
      <c r="D207" s="66">
        <v>8989.81</v>
      </c>
      <c r="E207" s="66">
        <v>0</v>
      </c>
      <c r="F207" s="66"/>
      <c r="G207" s="66"/>
      <c r="H207" s="512"/>
      <c r="I207" s="512"/>
    </row>
    <row r="208" spans="1:12" s="509" customFormat="1" ht="14.45" customHeight="1" x14ac:dyDescent="0.25">
      <c r="A208" s="45">
        <v>3238</v>
      </c>
      <c r="B208" s="79" t="s">
        <v>81</v>
      </c>
      <c r="C208" s="66">
        <v>0</v>
      </c>
      <c r="D208" s="66">
        <v>13106.16</v>
      </c>
      <c r="E208" s="66">
        <v>0</v>
      </c>
      <c r="F208" s="66"/>
      <c r="G208" s="66"/>
      <c r="H208" s="513"/>
      <c r="I208" s="513"/>
    </row>
    <row r="209" spans="1:9" s="506" customFormat="1" ht="14.25" customHeight="1" x14ac:dyDescent="0.25">
      <c r="A209" s="45" t="s">
        <v>82</v>
      </c>
      <c r="B209" s="79" t="s">
        <v>60</v>
      </c>
      <c r="C209" s="66">
        <v>39787.11</v>
      </c>
      <c r="D209" s="66">
        <v>42668.15</v>
      </c>
      <c r="E209" s="66">
        <v>0</v>
      </c>
      <c r="F209" s="66"/>
      <c r="G209" s="66"/>
      <c r="H209" s="512"/>
      <c r="I209" s="512"/>
    </row>
    <row r="210" spans="1:9" s="514" customFormat="1" x14ac:dyDescent="0.2">
      <c r="A210" s="45">
        <v>3291</v>
      </c>
      <c r="B210" s="79" t="s">
        <v>252</v>
      </c>
      <c r="C210" s="66">
        <v>0</v>
      </c>
      <c r="D210" s="66">
        <v>5070.25</v>
      </c>
      <c r="E210" s="66">
        <v>0</v>
      </c>
      <c r="F210" s="66"/>
      <c r="G210" s="66"/>
    </row>
    <row r="211" spans="1:9" s="506" customFormat="1" x14ac:dyDescent="0.25">
      <c r="A211" s="45">
        <v>3292</v>
      </c>
      <c r="B211" s="79" t="s">
        <v>132</v>
      </c>
      <c r="C211" s="66">
        <v>4514.3</v>
      </c>
      <c r="D211" s="66">
        <v>5978.83</v>
      </c>
      <c r="E211" s="66">
        <v>0</v>
      </c>
      <c r="F211" s="66"/>
      <c r="G211" s="66"/>
    </row>
    <row r="212" spans="1:9" s="506" customFormat="1" x14ac:dyDescent="0.25">
      <c r="A212" s="45">
        <v>3293</v>
      </c>
      <c r="B212" s="79" t="s">
        <v>86</v>
      </c>
      <c r="C212" s="66">
        <v>0</v>
      </c>
      <c r="D212" s="66">
        <v>3590.36</v>
      </c>
      <c r="E212" s="66">
        <v>0</v>
      </c>
      <c r="F212" s="66"/>
      <c r="G212" s="66"/>
    </row>
    <row r="213" spans="1:9" s="507" customFormat="1" x14ac:dyDescent="0.25">
      <c r="A213" s="45">
        <v>3294</v>
      </c>
      <c r="B213" s="79" t="s">
        <v>138</v>
      </c>
      <c r="C213" s="66">
        <v>0</v>
      </c>
      <c r="D213" s="66">
        <v>1363</v>
      </c>
      <c r="E213" s="66">
        <v>0</v>
      </c>
      <c r="F213" s="66"/>
      <c r="G213" s="66"/>
    </row>
    <row r="214" spans="1:9" s="506" customFormat="1" x14ac:dyDescent="0.25">
      <c r="A214" s="45">
        <v>3295</v>
      </c>
      <c r="B214" s="79" t="s">
        <v>87</v>
      </c>
      <c r="C214" s="66">
        <v>0</v>
      </c>
      <c r="D214" s="66">
        <v>32.42</v>
      </c>
      <c r="E214" s="66">
        <v>0</v>
      </c>
      <c r="F214" s="66"/>
      <c r="G214" s="66"/>
    </row>
    <row r="215" spans="1:9" s="509" customFormat="1" x14ac:dyDescent="0.25">
      <c r="A215" s="45">
        <v>3299</v>
      </c>
      <c r="B215" s="79" t="s">
        <v>53</v>
      </c>
      <c r="C215" s="66">
        <v>0</v>
      </c>
      <c r="D215" s="4">
        <v>3882.49</v>
      </c>
      <c r="E215" s="66">
        <v>0</v>
      </c>
      <c r="F215" s="66"/>
      <c r="G215" s="66"/>
    </row>
    <row r="216" spans="1:9" s="515" customFormat="1" x14ac:dyDescent="0.2">
      <c r="A216" s="108">
        <v>34</v>
      </c>
      <c r="B216" s="62" t="s">
        <v>10</v>
      </c>
      <c r="C216" s="63">
        <v>0</v>
      </c>
      <c r="D216" s="63">
        <v>1361.3</v>
      </c>
      <c r="E216" s="104">
        <v>0</v>
      </c>
      <c r="F216" s="104"/>
      <c r="G216" s="104"/>
    </row>
    <row r="217" spans="1:9" s="515" customFormat="1" x14ac:dyDescent="0.2">
      <c r="A217" s="494">
        <v>343</v>
      </c>
      <c r="B217" s="74" t="s">
        <v>54</v>
      </c>
      <c r="C217" s="66">
        <v>0</v>
      </c>
      <c r="D217" s="66">
        <v>1361.3</v>
      </c>
      <c r="E217" s="66">
        <v>0</v>
      </c>
      <c r="F217" s="66"/>
      <c r="G217" s="66"/>
    </row>
    <row r="218" spans="1:9" s="515" customFormat="1" x14ac:dyDescent="0.2">
      <c r="A218" s="45" t="s">
        <v>89</v>
      </c>
      <c r="B218" s="79" t="s">
        <v>90</v>
      </c>
      <c r="C218" s="66">
        <v>0</v>
      </c>
      <c r="D218" s="66">
        <v>1361.3</v>
      </c>
      <c r="E218" s="66">
        <v>0</v>
      </c>
      <c r="F218" s="66"/>
      <c r="G218" s="66"/>
    </row>
    <row r="219" spans="1:9" s="516" customFormat="1" x14ac:dyDescent="0.2">
      <c r="A219" s="321" t="s">
        <v>156</v>
      </c>
      <c r="B219" s="314" t="s">
        <v>254</v>
      </c>
      <c r="C219" s="316">
        <f>C226</f>
        <v>631075.15</v>
      </c>
      <c r="D219" s="316">
        <f>D220+D226</f>
        <v>288092.18</v>
      </c>
      <c r="E219" s="316">
        <v>0</v>
      </c>
      <c r="F219" s="316">
        <v>0</v>
      </c>
      <c r="G219" s="316">
        <v>0</v>
      </c>
    </row>
    <row r="220" spans="1:9" s="516" customFormat="1" x14ac:dyDescent="0.2">
      <c r="A220" s="108">
        <v>42</v>
      </c>
      <c r="B220" s="62" t="s">
        <v>8</v>
      </c>
      <c r="C220" s="104">
        <v>0</v>
      </c>
      <c r="D220" s="104">
        <f>D221</f>
        <v>246062.63</v>
      </c>
      <c r="E220" s="104">
        <v>0</v>
      </c>
      <c r="F220" s="104"/>
      <c r="G220" s="104"/>
    </row>
    <row r="221" spans="1:9" s="516" customFormat="1" x14ac:dyDescent="0.2">
      <c r="A221" s="492">
        <v>422</v>
      </c>
      <c r="B221" s="10" t="s">
        <v>45</v>
      </c>
      <c r="C221" s="303">
        <v>0</v>
      </c>
      <c r="D221" s="303">
        <f>D222+D223+D224+D225</f>
        <v>246062.63</v>
      </c>
      <c r="E221" s="303">
        <v>0</v>
      </c>
      <c r="F221" s="303"/>
      <c r="G221" s="303"/>
    </row>
    <row r="222" spans="1:9" s="516" customFormat="1" x14ac:dyDescent="0.2">
      <c r="A222" s="493" t="s">
        <v>91</v>
      </c>
      <c r="B222" s="15" t="s">
        <v>92</v>
      </c>
      <c r="C222" s="300">
        <v>0</v>
      </c>
      <c r="D222" s="300">
        <v>723.46</v>
      </c>
      <c r="E222" s="303">
        <v>0</v>
      </c>
      <c r="F222" s="303"/>
      <c r="G222" s="303"/>
    </row>
    <row r="223" spans="1:9" s="516" customFormat="1" ht="15.75" customHeight="1" x14ac:dyDescent="0.2">
      <c r="A223" s="493" t="s">
        <v>157</v>
      </c>
      <c r="B223" s="15" t="s">
        <v>116</v>
      </c>
      <c r="C223" s="300">
        <v>0</v>
      </c>
      <c r="D223" s="300">
        <v>244681.17</v>
      </c>
      <c r="E223" s="303">
        <v>0</v>
      </c>
      <c r="F223" s="303"/>
      <c r="G223" s="303"/>
    </row>
    <row r="224" spans="1:9" s="516" customFormat="1" ht="15.75" customHeight="1" x14ac:dyDescent="0.2">
      <c r="A224" s="495" t="s">
        <v>253</v>
      </c>
      <c r="B224" s="53" t="s">
        <v>248</v>
      </c>
      <c r="C224" s="300">
        <v>0</v>
      </c>
      <c r="D224" s="300">
        <v>33</v>
      </c>
      <c r="E224" s="303">
        <v>0</v>
      </c>
      <c r="F224" s="303"/>
      <c r="G224" s="303"/>
    </row>
    <row r="225" spans="1:7" s="506" customFormat="1" x14ac:dyDescent="0.25">
      <c r="A225" s="493" t="s">
        <v>158</v>
      </c>
      <c r="B225" s="15" t="s">
        <v>159</v>
      </c>
      <c r="C225" s="300">
        <v>0</v>
      </c>
      <c r="D225" s="300">
        <v>625</v>
      </c>
      <c r="E225" s="303">
        <v>0</v>
      </c>
      <c r="F225" s="303"/>
      <c r="G225" s="303"/>
    </row>
    <row r="226" spans="1:7" s="509" customFormat="1" x14ac:dyDescent="0.25">
      <c r="A226" s="496" t="s">
        <v>163</v>
      </c>
      <c r="B226" s="60" t="s">
        <v>166</v>
      </c>
      <c r="C226" s="104">
        <v>631075.15</v>
      </c>
      <c r="D226" s="104">
        <f>D227</f>
        <v>42029.55</v>
      </c>
      <c r="E226" s="104">
        <v>0</v>
      </c>
      <c r="F226" s="104"/>
      <c r="G226" s="104"/>
    </row>
    <row r="227" spans="1:7" s="506" customFormat="1" x14ac:dyDescent="0.25">
      <c r="A227" s="497" t="s">
        <v>164</v>
      </c>
      <c r="B227" s="24" t="s">
        <v>167</v>
      </c>
      <c r="C227" s="303">
        <v>631075.15</v>
      </c>
      <c r="D227" s="303">
        <v>42029.55</v>
      </c>
      <c r="E227" s="303">
        <v>0</v>
      </c>
      <c r="F227" s="303"/>
      <c r="G227" s="303"/>
    </row>
    <row r="228" spans="1:7" s="504" customFormat="1" x14ac:dyDescent="0.25">
      <c r="A228" s="493" t="s">
        <v>165</v>
      </c>
      <c r="B228" s="15" t="s">
        <v>167</v>
      </c>
      <c r="C228" s="300">
        <v>631075.15</v>
      </c>
      <c r="D228" s="300">
        <v>42029.55</v>
      </c>
      <c r="E228" s="303">
        <v>0</v>
      </c>
      <c r="F228" s="303"/>
      <c r="G228" s="303"/>
    </row>
    <row r="229" spans="1:7" s="504" customFormat="1" x14ac:dyDescent="0.25">
      <c r="A229" s="21" t="s">
        <v>300</v>
      </c>
      <c r="B229" s="76" t="s">
        <v>24</v>
      </c>
      <c r="C229" s="77">
        <f>C177+C188+C219</f>
        <v>3453092.21</v>
      </c>
      <c r="D229" s="77">
        <f>D216+D188+D177+D220+D226</f>
        <v>2386134.59</v>
      </c>
      <c r="E229" s="77">
        <f>E176</f>
        <v>1747831.72</v>
      </c>
      <c r="F229" s="77">
        <f t="shared" ref="F229:G229" si="34">F176</f>
        <v>2296336.2999999998</v>
      </c>
      <c r="G229" s="77">
        <f t="shared" si="34"/>
        <v>2378708.59</v>
      </c>
    </row>
    <row r="230" spans="1:7" s="504" customFormat="1" x14ac:dyDescent="0.25">
      <c r="A230" s="312">
        <v>3</v>
      </c>
      <c r="B230" s="314" t="s">
        <v>26</v>
      </c>
      <c r="C230" s="315">
        <f>C234+C231</f>
        <v>665.1</v>
      </c>
      <c r="D230" s="315">
        <f>D234+D231</f>
        <v>790</v>
      </c>
      <c r="E230" s="315">
        <v>0</v>
      </c>
      <c r="F230" s="315">
        <v>0</v>
      </c>
      <c r="G230" s="315">
        <v>0</v>
      </c>
    </row>
    <row r="231" spans="1:7" s="504" customFormat="1" x14ac:dyDescent="0.25">
      <c r="A231" s="108">
        <v>31</v>
      </c>
      <c r="B231" s="62" t="s">
        <v>6</v>
      </c>
      <c r="C231" s="92">
        <f>C233</f>
        <v>238.9</v>
      </c>
      <c r="D231" s="92">
        <v>0</v>
      </c>
      <c r="E231" s="92">
        <v>0</v>
      </c>
      <c r="F231" s="92">
        <v>0</v>
      </c>
      <c r="G231" s="92">
        <v>0</v>
      </c>
    </row>
    <row r="232" spans="1:7" s="504" customFormat="1" x14ac:dyDescent="0.25">
      <c r="A232" s="492">
        <v>311</v>
      </c>
      <c r="B232" s="10" t="s">
        <v>46</v>
      </c>
      <c r="C232" s="93">
        <f>C233</f>
        <v>238.9</v>
      </c>
      <c r="D232" s="93">
        <v>0</v>
      </c>
      <c r="E232" s="93">
        <v>0</v>
      </c>
      <c r="F232" s="93">
        <v>0</v>
      </c>
      <c r="G232" s="93">
        <v>0</v>
      </c>
    </row>
    <row r="233" spans="1:7" s="504" customFormat="1" x14ac:dyDescent="0.25">
      <c r="A233" s="493" t="s">
        <v>139</v>
      </c>
      <c r="B233" s="15" t="s">
        <v>140</v>
      </c>
      <c r="C233" s="95">
        <v>238.9</v>
      </c>
      <c r="D233" s="95">
        <v>0</v>
      </c>
      <c r="E233" s="95">
        <v>0</v>
      </c>
      <c r="F233" s="95">
        <v>0</v>
      </c>
      <c r="G233" s="95">
        <v>0</v>
      </c>
    </row>
    <row r="234" spans="1:7" s="504" customFormat="1" x14ac:dyDescent="0.25">
      <c r="A234" s="108">
        <v>32</v>
      </c>
      <c r="B234" s="62" t="s">
        <v>7</v>
      </c>
      <c r="C234" s="92">
        <f>C235+C238</f>
        <v>426.20000000000005</v>
      </c>
      <c r="D234" s="92">
        <f>D238</f>
        <v>790</v>
      </c>
      <c r="E234" s="92">
        <v>0</v>
      </c>
      <c r="F234" s="92">
        <v>0</v>
      </c>
      <c r="G234" s="92">
        <v>0</v>
      </c>
    </row>
    <row r="235" spans="1:7" s="504" customFormat="1" x14ac:dyDescent="0.25">
      <c r="A235" s="498" t="s">
        <v>135</v>
      </c>
      <c r="B235" s="88" t="s">
        <v>52</v>
      </c>
      <c r="C235" s="93">
        <v>108.59</v>
      </c>
      <c r="D235" s="93">
        <v>0</v>
      </c>
      <c r="E235" s="93">
        <v>0</v>
      </c>
      <c r="F235" s="93">
        <v>0</v>
      </c>
      <c r="G235" s="93">
        <v>0</v>
      </c>
    </row>
    <row r="236" spans="1:7" s="504" customFormat="1" x14ac:dyDescent="0.25">
      <c r="A236" s="499" t="s">
        <v>68</v>
      </c>
      <c r="B236" s="89" t="s">
        <v>244</v>
      </c>
      <c r="C236" s="95">
        <v>108.59</v>
      </c>
      <c r="D236" s="93">
        <v>0</v>
      </c>
      <c r="E236" s="95">
        <v>0</v>
      </c>
      <c r="F236" s="95">
        <v>0</v>
      </c>
      <c r="G236" s="95">
        <v>0</v>
      </c>
    </row>
    <row r="237" spans="1:7" s="504" customFormat="1" x14ac:dyDescent="0.25">
      <c r="A237" s="499" t="s">
        <v>130</v>
      </c>
      <c r="B237" s="89" t="s">
        <v>58</v>
      </c>
      <c r="C237" s="95">
        <v>0</v>
      </c>
      <c r="D237" s="93">
        <v>0</v>
      </c>
      <c r="E237" s="95">
        <v>0</v>
      </c>
      <c r="F237" s="95">
        <v>0</v>
      </c>
      <c r="G237" s="95">
        <v>0</v>
      </c>
    </row>
    <row r="238" spans="1:7" s="504" customFormat="1" x14ac:dyDescent="0.25">
      <c r="A238" s="494">
        <v>329</v>
      </c>
      <c r="B238" s="74" t="s">
        <v>53</v>
      </c>
      <c r="C238" s="93">
        <f>C239</f>
        <v>317.61</v>
      </c>
      <c r="D238" s="93">
        <f>D240+D239</f>
        <v>790</v>
      </c>
      <c r="E238" s="95">
        <v>0</v>
      </c>
      <c r="F238" s="95">
        <v>0</v>
      </c>
      <c r="G238" s="95">
        <v>0</v>
      </c>
    </row>
    <row r="239" spans="1:7" s="504" customFormat="1" x14ac:dyDescent="0.25">
      <c r="A239" s="45" t="s">
        <v>85</v>
      </c>
      <c r="B239" s="79" t="s">
        <v>86</v>
      </c>
      <c r="C239" s="95">
        <v>317.61</v>
      </c>
      <c r="D239" s="95">
        <v>491.78</v>
      </c>
      <c r="E239" s="95">
        <v>0</v>
      </c>
      <c r="F239" s="95">
        <v>0</v>
      </c>
      <c r="G239" s="95">
        <v>0</v>
      </c>
    </row>
    <row r="240" spans="1:7" s="504" customFormat="1" x14ac:dyDescent="0.25">
      <c r="A240" s="45">
        <v>3299</v>
      </c>
      <c r="B240" s="84" t="s">
        <v>53</v>
      </c>
      <c r="C240" s="95">
        <v>0</v>
      </c>
      <c r="D240" s="95">
        <v>298.22000000000003</v>
      </c>
      <c r="E240" s="95">
        <v>0</v>
      </c>
      <c r="F240" s="95">
        <v>0</v>
      </c>
      <c r="G240" s="95">
        <v>0</v>
      </c>
    </row>
    <row r="241" spans="1:7" s="504" customFormat="1" x14ac:dyDescent="0.25">
      <c r="A241" s="321" t="s">
        <v>156</v>
      </c>
      <c r="B241" s="314" t="s">
        <v>254</v>
      </c>
      <c r="C241" s="315">
        <f>C243</f>
        <v>3981.68</v>
      </c>
      <c r="D241" s="327">
        <v>0</v>
      </c>
      <c r="E241" s="327">
        <v>0</v>
      </c>
      <c r="F241" s="327">
        <v>0</v>
      </c>
      <c r="G241" s="327">
        <v>0</v>
      </c>
    </row>
    <row r="242" spans="1:7" s="504" customFormat="1" x14ac:dyDescent="0.25">
      <c r="A242" s="108">
        <v>42</v>
      </c>
      <c r="B242" s="62" t="s">
        <v>8</v>
      </c>
      <c r="C242" s="92">
        <f>C243</f>
        <v>3981.68</v>
      </c>
      <c r="D242" s="92">
        <v>0</v>
      </c>
      <c r="E242" s="92">
        <v>0</v>
      </c>
      <c r="F242" s="92">
        <v>0</v>
      </c>
      <c r="G242" s="92">
        <v>0</v>
      </c>
    </row>
    <row r="243" spans="1:7" s="504" customFormat="1" x14ac:dyDescent="0.25">
      <c r="A243" s="492">
        <v>422</v>
      </c>
      <c r="B243" s="10" t="s">
        <v>45</v>
      </c>
      <c r="C243" s="93">
        <f>C244</f>
        <v>3981.68</v>
      </c>
      <c r="D243" s="93">
        <v>0</v>
      </c>
      <c r="E243" s="93">
        <v>0</v>
      </c>
      <c r="F243" s="93">
        <v>0</v>
      </c>
      <c r="G243" s="93">
        <v>0</v>
      </c>
    </row>
    <row r="244" spans="1:7" s="504" customFormat="1" x14ac:dyDescent="0.25">
      <c r="A244" s="493" t="s">
        <v>157</v>
      </c>
      <c r="B244" s="15" t="s">
        <v>116</v>
      </c>
      <c r="C244" s="95">
        <v>3981.68</v>
      </c>
      <c r="D244" s="95">
        <v>0</v>
      </c>
      <c r="E244" s="95">
        <v>0</v>
      </c>
      <c r="F244" s="95">
        <v>0</v>
      </c>
      <c r="G244" s="95">
        <v>0</v>
      </c>
    </row>
    <row r="245" spans="1:7" s="504" customFormat="1" x14ac:dyDescent="0.25">
      <c r="A245" s="21" t="s">
        <v>301</v>
      </c>
      <c r="B245" s="76" t="s">
        <v>32</v>
      </c>
      <c r="C245" s="77">
        <f>C242+C231+C234</f>
        <v>4646.78</v>
      </c>
      <c r="D245" s="77">
        <f>D234+D231</f>
        <v>790</v>
      </c>
      <c r="E245" s="77">
        <v>0</v>
      </c>
      <c r="F245" s="291">
        <v>0</v>
      </c>
      <c r="G245" s="291">
        <v>0</v>
      </c>
    </row>
    <row r="246" spans="1:7" s="504" customFormat="1" x14ac:dyDescent="0.25">
      <c r="A246" s="312">
        <v>3</v>
      </c>
      <c r="B246" s="314" t="s">
        <v>26</v>
      </c>
      <c r="C246" s="315">
        <f>C248</f>
        <v>991.5</v>
      </c>
      <c r="D246" s="315">
        <v>0</v>
      </c>
      <c r="E246" s="315">
        <v>0</v>
      </c>
      <c r="F246" s="315">
        <v>0</v>
      </c>
      <c r="G246" s="315">
        <v>0</v>
      </c>
    </row>
    <row r="247" spans="1:7" s="504" customFormat="1" x14ac:dyDescent="0.25">
      <c r="A247" s="108">
        <v>32</v>
      </c>
      <c r="B247" s="62" t="s">
        <v>7</v>
      </c>
      <c r="C247" s="92">
        <f>C249</f>
        <v>991.5</v>
      </c>
      <c r="D247" s="92">
        <v>0</v>
      </c>
      <c r="E247" s="92">
        <v>0</v>
      </c>
      <c r="F247" s="103"/>
      <c r="G247" s="103"/>
    </row>
    <row r="248" spans="1:7" s="504" customFormat="1" x14ac:dyDescent="0.25">
      <c r="A248" s="494">
        <v>323</v>
      </c>
      <c r="B248" s="74" t="s">
        <v>43</v>
      </c>
      <c r="C248" s="93">
        <v>991.5</v>
      </c>
      <c r="D248" s="94">
        <v>0</v>
      </c>
      <c r="E248" s="95">
        <v>0</v>
      </c>
      <c r="F248" s="300"/>
      <c r="G248" s="300"/>
    </row>
    <row r="249" spans="1:7" s="504" customFormat="1" x14ac:dyDescent="0.25">
      <c r="A249" s="45" t="s">
        <v>74</v>
      </c>
      <c r="B249" s="79" t="s">
        <v>75</v>
      </c>
      <c r="C249" s="94">
        <v>991.5</v>
      </c>
      <c r="D249" s="94">
        <v>0</v>
      </c>
      <c r="E249" s="95">
        <v>0</v>
      </c>
      <c r="F249" s="300"/>
      <c r="G249" s="300"/>
    </row>
    <row r="250" spans="1:7" s="504" customFormat="1" x14ac:dyDescent="0.25">
      <c r="A250" s="45">
        <v>3232</v>
      </c>
      <c r="B250" s="79" t="s">
        <v>77</v>
      </c>
      <c r="C250" s="94">
        <v>991.5</v>
      </c>
      <c r="D250" s="94">
        <v>0</v>
      </c>
      <c r="E250" s="95">
        <v>0</v>
      </c>
      <c r="F250" s="300"/>
      <c r="G250" s="300"/>
    </row>
    <row r="251" spans="1:7" s="504" customFormat="1" x14ac:dyDescent="0.25">
      <c r="A251" s="321" t="s">
        <v>156</v>
      </c>
      <c r="B251" s="314" t="s">
        <v>254</v>
      </c>
      <c r="C251" s="315">
        <f>C252</f>
        <v>8417.0499999999993</v>
      </c>
      <c r="D251" s="315">
        <f>D252</f>
        <v>4498.26</v>
      </c>
      <c r="E251" s="315">
        <f>E252</f>
        <v>4372.29</v>
      </c>
      <c r="F251" s="316">
        <v>2372</v>
      </c>
      <c r="G251" s="316">
        <v>2372</v>
      </c>
    </row>
    <row r="252" spans="1:7" s="504" customFormat="1" x14ac:dyDescent="0.25">
      <c r="A252" s="108">
        <v>42</v>
      </c>
      <c r="B252" s="62" t="s">
        <v>8</v>
      </c>
      <c r="C252" s="92">
        <f>C253</f>
        <v>8417.0499999999993</v>
      </c>
      <c r="D252" s="92">
        <f>D255</f>
        <v>4498.26</v>
      </c>
      <c r="E252" s="92">
        <f>E255</f>
        <v>4372.29</v>
      </c>
      <c r="F252" s="104">
        <v>2372</v>
      </c>
      <c r="G252" s="104">
        <v>2372</v>
      </c>
    </row>
    <row r="253" spans="1:7" s="504" customFormat="1" x14ac:dyDescent="0.25">
      <c r="A253" s="492">
        <v>422</v>
      </c>
      <c r="B253" s="10" t="s">
        <v>45</v>
      </c>
      <c r="C253" s="93">
        <f>C255</f>
        <v>8417.0499999999993</v>
      </c>
      <c r="D253" s="93">
        <f>D255</f>
        <v>4498.26</v>
      </c>
      <c r="E253" s="93">
        <f>E255</f>
        <v>4372.29</v>
      </c>
      <c r="F253" s="52"/>
      <c r="G253" s="52"/>
    </row>
    <row r="254" spans="1:7" s="504" customFormat="1" x14ac:dyDescent="0.25">
      <c r="A254" s="493" t="s">
        <v>91</v>
      </c>
      <c r="B254" s="15" t="s">
        <v>92</v>
      </c>
      <c r="C254" s="94">
        <v>0</v>
      </c>
      <c r="D254" s="94">
        <v>0</v>
      </c>
      <c r="E254" s="94">
        <v>0</v>
      </c>
      <c r="F254" s="66"/>
      <c r="G254" s="66"/>
    </row>
    <row r="255" spans="1:7" s="504" customFormat="1" x14ac:dyDescent="0.25">
      <c r="A255" s="493" t="s">
        <v>157</v>
      </c>
      <c r="B255" s="15" t="s">
        <v>116</v>
      </c>
      <c r="C255" s="95">
        <v>8417.0499999999993</v>
      </c>
      <c r="D255" s="94">
        <v>4498.26</v>
      </c>
      <c r="E255" s="95">
        <v>4372.29</v>
      </c>
      <c r="F255" s="66"/>
      <c r="G255" s="66"/>
    </row>
    <row r="256" spans="1:7" s="504" customFormat="1" x14ac:dyDescent="0.25">
      <c r="A256" s="501" t="s">
        <v>302</v>
      </c>
      <c r="B256" s="37" t="s">
        <v>170</v>
      </c>
      <c r="C256" s="77">
        <f>C252+C247</f>
        <v>9408.5499999999993</v>
      </c>
      <c r="D256" s="77">
        <f>D255</f>
        <v>4498.26</v>
      </c>
      <c r="E256" s="77">
        <f>E255</f>
        <v>4372.29</v>
      </c>
      <c r="F256" s="77">
        <v>2372</v>
      </c>
      <c r="G256" s="77">
        <v>2372</v>
      </c>
    </row>
    <row r="257" spans="1:17" s="504" customFormat="1" x14ac:dyDescent="0.25">
      <c r="A257" s="312">
        <v>3</v>
      </c>
      <c r="B257" s="314" t="s">
        <v>26</v>
      </c>
      <c r="C257" s="315">
        <f>C258+C265+C286+C289</f>
        <v>87306.159999999989</v>
      </c>
      <c r="D257" s="315">
        <f t="shared" ref="D257:G257" si="35">D258+D265+D286+D289</f>
        <v>101838.17</v>
      </c>
      <c r="E257" s="315">
        <f t="shared" si="35"/>
        <v>190300</v>
      </c>
      <c r="F257" s="315">
        <f t="shared" si="35"/>
        <v>190300</v>
      </c>
      <c r="G257" s="315">
        <f t="shared" si="35"/>
        <v>190300</v>
      </c>
    </row>
    <row r="258" spans="1:17" s="504" customFormat="1" x14ac:dyDescent="0.25">
      <c r="A258" s="108">
        <v>31</v>
      </c>
      <c r="B258" s="62" t="s">
        <v>6</v>
      </c>
      <c r="C258" s="92">
        <f>C263+C259</f>
        <v>43068.9</v>
      </c>
      <c r="D258" s="92">
        <f>D263+D259</f>
        <v>99337.72</v>
      </c>
      <c r="E258" s="92">
        <f>E263+E259</f>
        <v>177800</v>
      </c>
      <c r="F258" s="104">
        <v>177800</v>
      </c>
      <c r="G258" s="104">
        <v>177800</v>
      </c>
    </row>
    <row r="259" spans="1:17" s="504" customFormat="1" x14ac:dyDescent="0.25">
      <c r="A259" s="492">
        <v>311</v>
      </c>
      <c r="B259" s="10" t="s">
        <v>46</v>
      </c>
      <c r="C259" s="93">
        <f>C262+C261+C260</f>
        <v>36200.620000000003</v>
      </c>
      <c r="D259" s="93">
        <f>D262+D261+D260</f>
        <v>96125.38</v>
      </c>
      <c r="E259" s="93">
        <f>E262+E261+E260</f>
        <v>177800</v>
      </c>
      <c r="F259" s="52"/>
      <c r="G259" s="52"/>
      <c r="K259" s="517"/>
    </row>
    <row r="260" spans="1:17" s="504" customFormat="1" x14ac:dyDescent="0.25">
      <c r="A260" s="493">
        <v>3111</v>
      </c>
      <c r="B260" s="15" t="s">
        <v>63</v>
      </c>
      <c r="C260" s="94">
        <v>23191.95</v>
      </c>
      <c r="D260" s="94">
        <v>51755</v>
      </c>
      <c r="E260" s="95">
        <v>75000</v>
      </c>
      <c r="F260" s="66"/>
      <c r="G260" s="66"/>
      <c r="K260" s="517"/>
      <c r="L260" s="517"/>
      <c r="M260" s="517"/>
      <c r="N260" s="517"/>
      <c r="O260" s="517"/>
      <c r="P260" s="517"/>
      <c r="Q260" s="517"/>
    </row>
    <row r="261" spans="1:17" s="504" customFormat="1" x14ac:dyDescent="0.25">
      <c r="A261" s="493" t="s">
        <v>123</v>
      </c>
      <c r="B261" s="15" t="s">
        <v>124</v>
      </c>
      <c r="C261" s="94">
        <v>0</v>
      </c>
      <c r="D261" s="94">
        <v>0</v>
      </c>
      <c r="E261" s="95">
        <v>0</v>
      </c>
      <c r="F261" s="66"/>
      <c r="G261" s="66"/>
      <c r="K261" s="517"/>
      <c r="L261" s="517"/>
      <c r="M261" s="517"/>
      <c r="N261" s="517"/>
      <c r="O261" s="517"/>
      <c r="P261" s="517"/>
      <c r="Q261" s="517"/>
    </row>
    <row r="262" spans="1:17" s="504" customFormat="1" x14ac:dyDescent="0.25">
      <c r="A262" s="493" t="s">
        <v>128</v>
      </c>
      <c r="B262" s="15" t="s">
        <v>129</v>
      </c>
      <c r="C262" s="94">
        <v>13008.67</v>
      </c>
      <c r="D262" s="94">
        <v>44370.38</v>
      </c>
      <c r="E262" s="95">
        <v>102800</v>
      </c>
      <c r="F262" s="66"/>
      <c r="G262" s="66"/>
      <c r="K262" s="517"/>
      <c r="L262" s="517"/>
      <c r="M262" s="517"/>
      <c r="N262" s="517"/>
      <c r="O262" s="517"/>
      <c r="P262" s="517"/>
      <c r="Q262" s="517"/>
    </row>
    <row r="263" spans="1:17" s="504" customFormat="1" x14ac:dyDescent="0.25">
      <c r="A263" s="12">
        <v>313</v>
      </c>
      <c r="B263" s="10" t="s">
        <v>47</v>
      </c>
      <c r="C263" s="96">
        <f>C264</f>
        <v>6868.28</v>
      </c>
      <c r="D263" s="93">
        <f>D264</f>
        <v>3212.34</v>
      </c>
      <c r="E263" s="93">
        <v>0</v>
      </c>
      <c r="F263" s="52"/>
      <c r="G263" s="52"/>
      <c r="K263" s="517"/>
      <c r="L263" s="517"/>
      <c r="M263" s="517"/>
      <c r="N263" s="517"/>
      <c r="O263" s="517"/>
      <c r="P263" s="517"/>
      <c r="Q263" s="517"/>
    </row>
    <row r="264" spans="1:17" s="504" customFormat="1" x14ac:dyDescent="0.25">
      <c r="A264" s="36">
        <v>3132</v>
      </c>
      <c r="B264" s="15" t="s">
        <v>64</v>
      </c>
      <c r="C264" s="94">
        <v>6868.28</v>
      </c>
      <c r="D264" s="95">
        <v>3212.34</v>
      </c>
      <c r="E264" s="95">
        <v>0</v>
      </c>
      <c r="F264" s="66"/>
      <c r="G264" s="66"/>
      <c r="K264" s="517"/>
      <c r="L264" s="517"/>
      <c r="M264" s="517"/>
      <c r="N264" s="517"/>
      <c r="O264" s="517"/>
      <c r="P264" s="517"/>
      <c r="Q264" s="517"/>
    </row>
    <row r="265" spans="1:17" s="504" customFormat="1" x14ac:dyDescent="0.25">
      <c r="A265" s="108">
        <v>32</v>
      </c>
      <c r="B265" s="62" t="s">
        <v>7</v>
      </c>
      <c r="C265" s="92">
        <f>C266+C270+C275+C283</f>
        <v>25353.53</v>
      </c>
      <c r="D265" s="92">
        <f>D266+D270+D275+D283</f>
        <v>1700</v>
      </c>
      <c r="E265" s="92">
        <f>E266+E270+E275+E283</f>
        <v>12500</v>
      </c>
      <c r="F265" s="104">
        <v>12500</v>
      </c>
      <c r="G265" s="104">
        <v>12500</v>
      </c>
      <c r="K265" s="517"/>
      <c r="L265" s="517"/>
      <c r="M265" s="517"/>
      <c r="N265" s="517"/>
      <c r="O265" s="517"/>
      <c r="P265" s="517"/>
      <c r="Q265" s="517"/>
    </row>
    <row r="266" spans="1:17" s="504" customFormat="1" x14ac:dyDescent="0.25">
      <c r="A266" s="494">
        <v>321</v>
      </c>
      <c r="B266" s="74" t="s">
        <v>51</v>
      </c>
      <c r="C266" s="93">
        <f>C269+C268+C267</f>
        <v>3355.71</v>
      </c>
      <c r="D266" s="93">
        <f>D269+D268+D267</f>
        <v>0</v>
      </c>
      <c r="E266" s="93">
        <f>E269+E268+E267</f>
        <v>10000</v>
      </c>
      <c r="F266" s="52"/>
      <c r="G266" s="52"/>
      <c r="K266" s="517"/>
      <c r="L266" s="517"/>
      <c r="M266" s="517"/>
      <c r="N266" s="517"/>
      <c r="O266" s="517"/>
      <c r="P266" s="517"/>
      <c r="Q266" s="517"/>
    </row>
    <row r="267" spans="1:17" s="504" customFormat="1" x14ac:dyDescent="0.25">
      <c r="A267" s="45" t="s">
        <v>65</v>
      </c>
      <c r="B267" s="79" t="s">
        <v>66</v>
      </c>
      <c r="C267" s="95">
        <v>0</v>
      </c>
      <c r="D267" s="94">
        <v>0</v>
      </c>
      <c r="E267" s="95">
        <v>0</v>
      </c>
      <c r="F267" s="66"/>
      <c r="G267" s="66"/>
      <c r="K267" s="517"/>
      <c r="L267" s="517"/>
      <c r="M267" s="517"/>
      <c r="N267" s="517"/>
      <c r="O267" s="517"/>
      <c r="P267" s="517"/>
      <c r="Q267" s="517"/>
    </row>
    <row r="268" spans="1:17" s="504" customFormat="1" x14ac:dyDescent="0.25">
      <c r="A268" s="45" t="s">
        <v>67</v>
      </c>
      <c r="B268" s="17" t="s">
        <v>55</v>
      </c>
      <c r="C268" s="95">
        <v>3355.71</v>
      </c>
      <c r="D268" s="94">
        <v>0</v>
      </c>
      <c r="E268" s="95">
        <v>10000</v>
      </c>
      <c r="F268" s="66"/>
      <c r="G268" s="66"/>
      <c r="K268" s="517"/>
      <c r="L268" s="517"/>
      <c r="M268" s="517"/>
      <c r="N268" s="517"/>
      <c r="O268" s="517"/>
      <c r="P268" s="517"/>
      <c r="Q268" s="517"/>
    </row>
    <row r="269" spans="1:17" s="504" customFormat="1" x14ac:dyDescent="0.25">
      <c r="A269" s="45">
        <v>3213</v>
      </c>
      <c r="B269" s="17" t="s">
        <v>144</v>
      </c>
      <c r="C269" s="95">
        <v>0</v>
      </c>
      <c r="D269" s="94">
        <v>0</v>
      </c>
      <c r="E269" s="95">
        <v>0</v>
      </c>
      <c r="F269" s="66"/>
      <c r="G269" s="66"/>
      <c r="K269" s="517"/>
      <c r="L269" s="517"/>
      <c r="M269" s="517"/>
      <c r="N269" s="517"/>
      <c r="O269" s="517"/>
      <c r="P269" s="517"/>
      <c r="Q269" s="517"/>
    </row>
    <row r="270" spans="1:17" s="504" customFormat="1" x14ac:dyDescent="0.25">
      <c r="A270" s="492">
        <v>322</v>
      </c>
      <c r="B270" s="10" t="s">
        <v>52</v>
      </c>
      <c r="C270" s="93">
        <f>C274+C273+C272+C271</f>
        <v>20587.89</v>
      </c>
      <c r="D270" s="93">
        <f>D274+D273+D272+D271</f>
        <v>0</v>
      </c>
      <c r="E270" s="93">
        <f>E274+E273+E272+E271</f>
        <v>0</v>
      </c>
      <c r="F270" s="52"/>
      <c r="G270" s="52"/>
      <c r="K270" s="517"/>
      <c r="L270" s="517"/>
      <c r="M270" s="517"/>
      <c r="N270" s="517"/>
      <c r="O270" s="517"/>
      <c r="P270" s="517"/>
      <c r="Q270" s="517"/>
    </row>
    <row r="271" spans="1:17" s="504" customFormat="1" x14ac:dyDescent="0.25">
      <c r="A271" s="493" t="s">
        <v>68</v>
      </c>
      <c r="B271" s="15" t="s">
        <v>57</v>
      </c>
      <c r="C271" s="95">
        <v>0</v>
      </c>
      <c r="D271" s="94">
        <v>0</v>
      </c>
      <c r="E271" s="95">
        <v>0</v>
      </c>
      <c r="F271" s="66"/>
      <c r="G271" s="66"/>
      <c r="K271" s="517"/>
      <c r="L271" s="517"/>
      <c r="M271" s="517"/>
      <c r="N271" s="517"/>
      <c r="O271" s="517"/>
      <c r="P271" s="517"/>
      <c r="Q271" s="517"/>
    </row>
    <row r="272" spans="1:17" s="504" customFormat="1" x14ac:dyDescent="0.25">
      <c r="A272" s="493" t="s">
        <v>130</v>
      </c>
      <c r="B272" s="15" t="s">
        <v>58</v>
      </c>
      <c r="C272" s="95">
        <v>20587.89</v>
      </c>
      <c r="D272" s="94">
        <v>0</v>
      </c>
      <c r="E272" s="95">
        <v>0</v>
      </c>
      <c r="F272" s="66"/>
      <c r="G272" s="66"/>
      <c r="K272" s="517"/>
      <c r="L272" s="517"/>
      <c r="M272" s="517"/>
      <c r="N272" s="517"/>
      <c r="O272" s="517"/>
      <c r="P272" s="517"/>
      <c r="Q272" s="517"/>
    </row>
    <row r="273" spans="1:17" s="504" customFormat="1" x14ac:dyDescent="0.25">
      <c r="A273" s="493" t="s">
        <v>69</v>
      </c>
      <c r="B273" s="15" t="s">
        <v>70</v>
      </c>
      <c r="C273" s="95">
        <v>0</v>
      </c>
      <c r="D273" s="94">
        <v>0</v>
      </c>
      <c r="E273" s="95">
        <v>0</v>
      </c>
      <c r="F273" s="66"/>
      <c r="G273" s="66"/>
      <c r="K273" s="517"/>
      <c r="L273" s="517"/>
      <c r="M273" s="517"/>
      <c r="N273" s="517"/>
      <c r="O273" s="517"/>
      <c r="P273" s="517"/>
      <c r="Q273" s="517"/>
    </row>
    <row r="274" spans="1:17" s="504" customFormat="1" x14ac:dyDescent="0.25">
      <c r="A274" s="493" t="s">
        <v>133</v>
      </c>
      <c r="B274" s="82" t="s">
        <v>134</v>
      </c>
      <c r="C274" s="95">
        <v>0</v>
      </c>
      <c r="D274" s="94">
        <v>0</v>
      </c>
      <c r="E274" s="95">
        <v>0</v>
      </c>
      <c r="F274" s="66"/>
      <c r="G274" s="66"/>
      <c r="K274" s="517"/>
      <c r="L274" s="517"/>
      <c r="M274" s="517"/>
      <c r="N274" s="517"/>
      <c r="O274" s="517"/>
      <c r="P274" s="517"/>
      <c r="Q274" s="517"/>
    </row>
    <row r="275" spans="1:17" s="504" customFormat="1" x14ac:dyDescent="0.25">
      <c r="A275" s="494">
        <v>323</v>
      </c>
      <c r="B275" s="74" t="s">
        <v>43</v>
      </c>
      <c r="C275" s="93">
        <f>C282+C281+C280+C279+C278+C277+C276</f>
        <v>164.58</v>
      </c>
      <c r="D275" s="93">
        <f>D282+D280+D278+D276+D277+D279</f>
        <v>700</v>
      </c>
      <c r="E275" s="93">
        <f>E282+E280+E278+E276+E277+E279</f>
        <v>500</v>
      </c>
      <c r="F275" s="52"/>
      <c r="G275" s="52"/>
      <c r="K275" s="517"/>
      <c r="L275" s="517"/>
      <c r="M275" s="517"/>
      <c r="N275" s="517"/>
      <c r="O275" s="517"/>
      <c r="P275" s="517"/>
      <c r="Q275" s="517"/>
    </row>
    <row r="276" spans="1:17" s="504" customFormat="1" x14ac:dyDescent="0.25">
      <c r="A276" s="45" t="s">
        <v>74</v>
      </c>
      <c r="B276" s="79" t="s">
        <v>75</v>
      </c>
      <c r="C276" s="94">
        <v>0</v>
      </c>
      <c r="D276" s="94">
        <v>0</v>
      </c>
      <c r="E276" s="95">
        <v>0</v>
      </c>
      <c r="F276" s="66"/>
      <c r="G276" s="66"/>
      <c r="K276" s="517"/>
      <c r="L276" s="517"/>
      <c r="M276" s="517"/>
      <c r="N276" s="517"/>
      <c r="O276" s="517"/>
      <c r="P276" s="517"/>
      <c r="Q276" s="517"/>
    </row>
    <row r="277" spans="1:17" s="504" customFormat="1" x14ac:dyDescent="0.25">
      <c r="A277" s="45">
        <v>3232</v>
      </c>
      <c r="B277" s="79" t="s">
        <v>77</v>
      </c>
      <c r="C277" s="94">
        <v>0</v>
      </c>
      <c r="D277" s="94">
        <v>0</v>
      </c>
      <c r="E277" s="95">
        <v>0</v>
      </c>
      <c r="F277" s="66"/>
      <c r="G277" s="66"/>
      <c r="K277" s="517"/>
      <c r="L277" s="517"/>
      <c r="M277" s="517"/>
      <c r="N277" s="517"/>
      <c r="O277" s="517"/>
      <c r="P277" s="517"/>
      <c r="Q277" s="517"/>
    </row>
    <row r="278" spans="1:17" s="504" customFormat="1" x14ac:dyDescent="0.25">
      <c r="A278" s="45" t="s">
        <v>78</v>
      </c>
      <c r="B278" s="79" t="s">
        <v>79</v>
      </c>
      <c r="C278" s="94">
        <v>0</v>
      </c>
      <c r="D278" s="94">
        <v>0</v>
      </c>
      <c r="E278" s="95">
        <v>0</v>
      </c>
      <c r="F278" s="66"/>
      <c r="G278" s="66"/>
    </row>
    <row r="279" spans="1:17" s="504" customFormat="1" x14ac:dyDescent="0.25">
      <c r="A279" s="45">
        <v>3236</v>
      </c>
      <c r="B279" s="79" t="s">
        <v>127</v>
      </c>
      <c r="C279" s="94">
        <v>164.58</v>
      </c>
      <c r="D279" s="94">
        <v>300</v>
      </c>
      <c r="E279" s="95">
        <v>500</v>
      </c>
      <c r="F279" s="66"/>
      <c r="G279" s="66"/>
    </row>
    <row r="280" spans="1:17" s="504" customFormat="1" x14ac:dyDescent="0.25">
      <c r="A280" s="45">
        <v>3237</v>
      </c>
      <c r="B280" s="79" t="s">
        <v>59</v>
      </c>
      <c r="C280" s="94">
        <v>0</v>
      </c>
      <c r="D280" s="94">
        <v>0</v>
      </c>
      <c r="E280" s="95">
        <v>0</v>
      </c>
      <c r="F280" s="66"/>
      <c r="G280" s="66"/>
    </row>
    <row r="281" spans="1:17" s="504" customFormat="1" x14ac:dyDescent="0.25">
      <c r="A281" s="45">
        <v>3238</v>
      </c>
      <c r="B281" s="79" t="s">
        <v>81</v>
      </c>
      <c r="C281" s="94">
        <v>0</v>
      </c>
      <c r="D281" s="94">
        <v>0</v>
      </c>
      <c r="E281" s="95">
        <v>0</v>
      </c>
      <c r="F281" s="66"/>
      <c r="G281" s="66"/>
    </row>
    <row r="282" spans="1:17" s="504" customFormat="1" x14ac:dyDescent="0.25">
      <c r="A282" s="45" t="s">
        <v>82</v>
      </c>
      <c r="B282" s="79" t="s">
        <v>60</v>
      </c>
      <c r="C282" s="94">
        <v>0</v>
      </c>
      <c r="D282" s="94">
        <v>400</v>
      </c>
      <c r="E282" s="95">
        <v>0</v>
      </c>
      <c r="F282" s="66"/>
      <c r="G282" s="66"/>
    </row>
    <row r="283" spans="1:17" s="504" customFormat="1" x14ac:dyDescent="0.25">
      <c r="A283" s="494">
        <v>329</v>
      </c>
      <c r="B283" s="74" t="s">
        <v>53</v>
      </c>
      <c r="C283" s="93">
        <f>C285+C284</f>
        <v>1245.3499999999999</v>
      </c>
      <c r="D283" s="93">
        <f>D285+D284</f>
        <v>1000</v>
      </c>
      <c r="E283" s="93">
        <f>E285+E284</f>
        <v>2000</v>
      </c>
      <c r="F283" s="52"/>
      <c r="G283" s="52"/>
    </row>
    <row r="284" spans="1:17" s="504" customFormat="1" x14ac:dyDescent="0.25">
      <c r="A284" s="45" t="s">
        <v>85</v>
      </c>
      <c r="B284" s="79" t="s">
        <v>86</v>
      </c>
      <c r="C284" s="95">
        <v>1245.3499999999999</v>
      </c>
      <c r="D284" s="94">
        <v>1000</v>
      </c>
      <c r="E284" s="95">
        <v>2000</v>
      </c>
      <c r="F284" s="66"/>
      <c r="G284" s="66"/>
      <c r="L284" s="517"/>
      <c r="M284" s="517"/>
    </row>
    <row r="285" spans="1:17" s="504" customFormat="1" x14ac:dyDescent="0.25">
      <c r="A285" s="500" t="s">
        <v>88</v>
      </c>
      <c r="B285" s="84" t="s">
        <v>53</v>
      </c>
      <c r="C285" s="95">
        <v>0</v>
      </c>
      <c r="D285" s="95">
        <v>0</v>
      </c>
      <c r="E285" s="95">
        <v>0</v>
      </c>
      <c r="F285" s="66"/>
      <c r="G285" s="66"/>
      <c r="L285" s="517"/>
      <c r="M285" s="517"/>
    </row>
    <row r="286" spans="1:17" s="504" customFormat="1" x14ac:dyDescent="0.25">
      <c r="A286" s="308">
        <v>36</v>
      </c>
      <c r="B286" s="62" t="s">
        <v>147</v>
      </c>
      <c r="C286" s="92">
        <f>C288</f>
        <v>18883.73</v>
      </c>
      <c r="D286" s="92">
        <v>800.45</v>
      </c>
      <c r="E286" s="92">
        <v>0</v>
      </c>
      <c r="F286" s="103"/>
      <c r="G286" s="103"/>
      <c r="L286" s="517"/>
      <c r="M286" s="517"/>
    </row>
    <row r="287" spans="1:17" s="504" customFormat="1" x14ac:dyDescent="0.25">
      <c r="A287" s="43">
        <v>369</v>
      </c>
      <c r="B287" s="89" t="s">
        <v>148</v>
      </c>
      <c r="C287" s="95">
        <f>18883.73</f>
        <v>18883.73</v>
      </c>
      <c r="D287" s="95">
        <v>800.45</v>
      </c>
      <c r="E287" s="95">
        <v>0</v>
      </c>
      <c r="F287" s="66"/>
      <c r="G287" s="66"/>
      <c r="L287" s="517"/>
      <c r="M287" s="517"/>
    </row>
    <row r="288" spans="1:17" s="504" customFormat="1" x14ac:dyDescent="0.25">
      <c r="A288" s="43">
        <v>3691</v>
      </c>
      <c r="B288" s="89" t="s">
        <v>149</v>
      </c>
      <c r="C288" s="95">
        <v>18883.73</v>
      </c>
      <c r="D288" s="95">
        <v>800.45</v>
      </c>
      <c r="E288" s="95">
        <v>0</v>
      </c>
      <c r="F288" s="66"/>
      <c r="G288" s="66"/>
      <c r="L288" s="517"/>
      <c r="M288" s="517"/>
    </row>
    <row r="289" spans="1:13" s="504" customFormat="1" x14ac:dyDescent="0.25">
      <c r="A289" s="308">
        <v>38</v>
      </c>
      <c r="B289" s="62" t="s">
        <v>150</v>
      </c>
      <c r="C289" s="92">
        <f>C291</f>
        <v>0</v>
      </c>
      <c r="D289" s="92">
        <v>0</v>
      </c>
      <c r="E289" s="92">
        <v>0</v>
      </c>
      <c r="F289" s="104"/>
      <c r="G289" s="104"/>
      <c r="L289" s="517"/>
      <c r="M289" s="517"/>
    </row>
    <row r="290" spans="1:13" s="504" customFormat="1" x14ac:dyDescent="0.25">
      <c r="A290" s="43">
        <v>381</v>
      </c>
      <c r="B290" s="89" t="s">
        <v>48</v>
      </c>
      <c r="C290" s="95">
        <v>0</v>
      </c>
      <c r="D290" s="95">
        <v>0</v>
      </c>
      <c r="E290" s="95">
        <v>0</v>
      </c>
      <c r="F290" s="66"/>
      <c r="G290" s="66"/>
    </row>
    <row r="291" spans="1:13" s="504" customFormat="1" x14ac:dyDescent="0.25">
      <c r="A291" s="43">
        <v>3811</v>
      </c>
      <c r="B291" s="89" t="s">
        <v>151</v>
      </c>
      <c r="C291" s="95">
        <v>0</v>
      </c>
      <c r="D291" s="95">
        <v>0</v>
      </c>
      <c r="E291" s="95">
        <v>0</v>
      </c>
      <c r="F291" s="66"/>
      <c r="G291" s="66"/>
    </row>
    <row r="292" spans="1:13" s="504" customFormat="1" x14ac:dyDescent="0.25">
      <c r="A292" s="518" t="s">
        <v>303</v>
      </c>
      <c r="B292" s="76" t="s">
        <v>16</v>
      </c>
      <c r="C292" s="77">
        <f>C257</f>
        <v>87306.159999999989</v>
      </c>
      <c r="D292" s="77">
        <f t="shared" ref="D292:G292" si="36">D257</f>
        <v>101838.17</v>
      </c>
      <c r="E292" s="77">
        <f t="shared" si="36"/>
        <v>190300</v>
      </c>
      <c r="F292" s="77">
        <f t="shared" si="36"/>
        <v>190300</v>
      </c>
      <c r="G292" s="77">
        <f t="shared" si="36"/>
        <v>190300</v>
      </c>
    </row>
    <row r="294" spans="1:13" x14ac:dyDescent="0.25">
      <c r="C294" s="459"/>
      <c r="D294" s="459"/>
      <c r="E294" s="459"/>
      <c r="F294" s="459"/>
      <c r="G294" s="459"/>
    </row>
  </sheetData>
  <mergeCells count="4">
    <mergeCell ref="A8:B8"/>
    <mergeCell ref="A2:E2"/>
    <mergeCell ref="A3:E3"/>
    <mergeCell ref="A40:B40"/>
  </mergeCells>
  <pageMargins left="0.7" right="0.7" top="0.75" bottom="0.75" header="0.3" footer="0.3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RAČUN  PRIHODA I RASHODA</vt:lpstr>
      <vt:lpstr>RAČUN PRIHODA I RASHODA-IZVORI</vt:lpstr>
      <vt:lpstr>Račun financiranja</vt:lpstr>
      <vt:lpstr>Rashodi -funkcijska</vt:lpstr>
      <vt:lpstr>POSEBNI_DIO_</vt:lpstr>
      <vt:lpstr>POSEBNI_DIO_!Podrucje_ispisa</vt:lpstr>
      <vt:lpstr>'RAČUN PRIHODA I RASHODA-IZVORI'!Podrucje_ispisa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sbencik</cp:lastModifiedBy>
  <cp:lastPrinted>2023-12-06T11:06:27Z</cp:lastPrinted>
  <dcterms:created xsi:type="dcterms:W3CDTF">2022-08-26T07:26:16Z</dcterms:created>
  <dcterms:modified xsi:type="dcterms:W3CDTF">2026-06-26T07:35:09Z</dcterms:modified>
</cp:coreProperties>
</file>